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rela Prlić\Desktop\MIRELA\FINANCIJE\REBALANS\REBALANS 2025 - 1\"/>
    </mc:Choice>
  </mc:AlternateContent>
  <xr:revisionPtr revIDLastSave="0" documentId="8_{D532C7BD-A718-4F59-A06A-B8AEDEB0C85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AŽETAK" sheetId="1" r:id="rId1"/>
    <sheet name="Račun prihoda i rashoda" sheetId="5" r:id="rId2"/>
    <sheet name="Račun financiranja" sheetId="6" r:id="rId3"/>
    <sheet name="POSEBNI DIO" sheetId="7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F41" i="1"/>
  <c r="H30" i="1" l="1"/>
  <c r="G38" i="1"/>
  <c r="H38" i="1" s="1"/>
  <c r="G12" i="1"/>
  <c r="H11" i="1"/>
  <c r="G39" i="1" l="1"/>
  <c r="H39" i="1" s="1"/>
  <c r="H41" i="1" s="1"/>
  <c r="G41" i="1" l="1"/>
  <c r="E42" i="5" l="1"/>
  <c r="D42" i="5"/>
  <c r="C42" i="5"/>
  <c r="E43" i="5"/>
  <c r="D43" i="5"/>
  <c r="E44" i="5"/>
  <c r="D44" i="5"/>
  <c r="C44" i="5"/>
  <c r="E45" i="5"/>
  <c r="D45" i="5"/>
  <c r="C45" i="5"/>
  <c r="C43" i="5"/>
  <c r="C34" i="5"/>
  <c r="D34" i="5"/>
  <c r="E34" i="5"/>
  <c r="D36" i="5"/>
  <c r="C36" i="5"/>
  <c r="E37" i="5"/>
  <c r="E36" i="5" s="1"/>
  <c r="D35" i="5"/>
  <c r="E35" i="5" s="1"/>
  <c r="C35" i="5"/>
  <c r="E12" i="5" l="1"/>
  <c r="D11" i="5"/>
  <c r="D10" i="5" s="1"/>
  <c r="D9" i="5" s="1"/>
  <c r="D14" i="5"/>
  <c r="D13" i="5" s="1"/>
  <c r="E26" i="5"/>
  <c r="E24" i="5"/>
  <c r="E23" i="5"/>
  <c r="E22" i="5"/>
  <c r="E21" i="5"/>
  <c r="D25" i="5"/>
  <c r="D26" i="5"/>
  <c r="D21" i="5"/>
  <c r="D23" i="5"/>
  <c r="D22" i="5"/>
  <c r="C21" i="5"/>
  <c r="C25" i="5"/>
  <c r="C26" i="5"/>
  <c r="C24" i="5"/>
  <c r="C23" i="5"/>
  <c r="C22" i="5"/>
  <c r="H23" i="1"/>
  <c r="G23" i="1"/>
  <c r="F23" i="1"/>
  <c r="F14" i="1"/>
  <c r="H14" i="1" s="1"/>
  <c r="F13" i="1"/>
  <c r="H13" i="1" s="1"/>
  <c r="G9" i="1"/>
  <c r="C11" i="5"/>
  <c r="E11" i="5" s="1"/>
  <c r="E25" i="5" l="1"/>
  <c r="G15" i="1"/>
  <c r="F12" i="1"/>
  <c r="H12" i="1" s="1"/>
  <c r="G24" i="1" l="1"/>
  <c r="G31" i="1" s="1"/>
  <c r="E53" i="5"/>
  <c r="E54" i="5"/>
  <c r="E52" i="5"/>
  <c r="D52" i="5"/>
  <c r="D53" i="5"/>
  <c r="D54" i="5"/>
  <c r="C53" i="5"/>
  <c r="C52" i="5" s="1"/>
  <c r="C16" i="5"/>
  <c r="E16" i="5" s="1"/>
  <c r="C15" i="5"/>
  <c r="E15" i="5" s="1"/>
  <c r="C10" i="5"/>
  <c r="E10" i="5" s="1"/>
  <c r="G32" i="1" l="1"/>
  <c r="C14" i="5"/>
  <c r="C13" i="5" l="1"/>
  <c r="F10" i="1" s="1"/>
  <c r="E14" i="5"/>
  <c r="E28" i="7"/>
  <c r="E25" i="7"/>
  <c r="E20" i="7"/>
  <c r="E21" i="7"/>
  <c r="E19" i="7"/>
  <c r="E16" i="7"/>
  <c r="E15" i="7"/>
  <c r="E14" i="7"/>
  <c r="D27" i="7"/>
  <c r="E27" i="7"/>
  <c r="E26" i="7" s="1"/>
  <c r="E22" i="7" s="1"/>
  <c r="D26" i="7"/>
  <c r="D24" i="7"/>
  <c r="D23" i="7" s="1"/>
  <c r="D22" i="7" s="1"/>
  <c r="E24" i="7"/>
  <c r="E23" i="7"/>
  <c r="D18" i="7"/>
  <c r="E18" i="7"/>
  <c r="D13" i="7"/>
  <c r="D12" i="7" s="1"/>
  <c r="E13" i="7"/>
  <c r="H10" i="1" l="1"/>
  <c r="F9" i="1"/>
  <c r="E13" i="5"/>
  <c r="C9" i="5"/>
  <c r="E9" i="5" s="1"/>
  <c r="E9" i="7"/>
  <c r="E8" i="7"/>
  <c r="E17" i="7"/>
  <c r="E12" i="7"/>
  <c r="E11" i="7" s="1"/>
  <c r="E10" i="7" s="1"/>
  <c r="D9" i="7"/>
  <c r="D17" i="7"/>
  <c r="D11" i="7"/>
  <c r="D10" i="7"/>
  <c r="D8" i="7"/>
  <c r="E7" i="7"/>
  <c r="E6" i="7" s="1"/>
  <c r="H9" i="1" l="1"/>
  <c r="F15" i="1"/>
  <c r="D7" i="7"/>
  <c r="D6" i="7" s="1"/>
  <c r="F24" i="1" l="1"/>
  <c r="F31" i="1" s="1"/>
  <c r="H15" i="1"/>
  <c r="H24" i="1" s="1"/>
  <c r="C27" i="7"/>
  <c r="C26" i="7"/>
  <c r="C24" i="7"/>
  <c r="C23" i="7"/>
  <c r="C22" i="7"/>
  <c r="C18" i="7"/>
  <c r="C17" i="7"/>
  <c r="C13" i="7"/>
  <c r="C12" i="7"/>
  <c r="C11" i="7"/>
  <c r="C10" i="7"/>
  <c r="C9" i="7"/>
  <c r="C8" i="7"/>
  <c r="C7" i="7"/>
  <c r="C6" i="7"/>
  <c r="F32" i="1" l="1"/>
  <c r="H31" i="1"/>
  <c r="H32" i="1" s="1"/>
</calcChain>
</file>

<file path=xl/sharedStrings.xml><?xml version="1.0" encoding="utf-8"?>
<sst xmlns="http://schemas.openxmlformats.org/spreadsheetml/2006/main" count="175" uniqueCount="89">
  <si>
    <t>VIŠAK / MANJAK IZ PRETHODNE(IH) GODINE KOJI ĆE SE RASPOREDITI / POKRITI</t>
  </si>
  <si>
    <t>NETO FINANCIRANJE</t>
  </si>
  <si>
    <t xml:space="preserve">A. RAČUN PRIHODA I RASHODA </t>
  </si>
  <si>
    <t>Prihodi poslovanja</t>
  </si>
  <si>
    <t>Opći prihodi i primici</t>
  </si>
  <si>
    <t>Rashodi poslovanja</t>
  </si>
  <si>
    <t>Rashodi za zaposlene</t>
  </si>
  <si>
    <t>Rashodi za nabavu nefinancijske imovine</t>
  </si>
  <si>
    <t>B. RAČUN FINANCIRANJA</t>
  </si>
  <si>
    <t>II. POSEBNI DIO</t>
  </si>
  <si>
    <t>I. OPĆI DIO</t>
  </si>
  <si>
    <t>Materijalni rashodi</t>
  </si>
  <si>
    <t>A) SAŽETAK RAČUNA PRIHODA I RASHODA</t>
  </si>
  <si>
    <t>B) SAŽETAK RAČUNA FINANCIRANJA</t>
  </si>
  <si>
    <t>Rashodi za nabavu proizvedene dugotrajne imovine</t>
  </si>
  <si>
    <t>Financijski rashodi</t>
  </si>
  <si>
    <t>PRIHODI UKUPNO</t>
  </si>
  <si>
    <t>RAZLIKA - VIŠAK / MANJAK</t>
  </si>
  <si>
    <t>1 Opći prihodi i primici</t>
  </si>
  <si>
    <t>11 Opći prihodi i primici</t>
  </si>
  <si>
    <t>PROGRAM 3000</t>
  </si>
  <si>
    <t>POTICANJE RAZVOJA GOSPODARSTVA</t>
  </si>
  <si>
    <t>Vlastiti prihodi i primici</t>
  </si>
  <si>
    <t xml:space="preserve">C) PRENESENI VIŠAK ILI PRENESENI MANJAK </t>
  </si>
  <si>
    <t>D) VIŠEGODIŠNJI PLAN URAVNOTEŽENJA</t>
  </si>
  <si>
    <t>ŠIFRA</t>
  </si>
  <si>
    <t>NAZIV</t>
  </si>
  <si>
    <t>RAZDJEL 020</t>
  </si>
  <si>
    <t>UPRAVNI ODJEL ZA RAZVOJ GRADA SLATINE</t>
  </si>
  <si>
    <t>GLAVA 02010/RKP 48322</t>
  </si>
  <si>
    <t>GRADSKA RAZVOJNA AGENCIJA SLATINE</t>
  </si>
  <si>
    <t>Izvor financiranja 1</t>
  </si>
  <si>
    <t>Izvor financiranja 3</t>
  </si>
  <si>
    <t>Vlastiti prihodi</t>
  </si>
  <si>
    <t>Aktivnost A300001</t>
  </si>
  <si>
    <t xml:space="preserve">REDOVNA DJELATNOS GRADSKE RAZVOJNE AGENCIJE GRADA SLATINE		</t>
  </si>
  <si>
    <t>Izvor financiranja 11</t>
  </si>
  <si>
    <t>Izvor financiranja 31</t>
  </si>
  <si>
    <t>Kapitalni projekt K300001</t>
  </si>
  <si>
    <t>OPREMANJE GRADSKE RAZVOJNE AGENCIJE GRADA SLATINE</t>
  </si>
  <si>
    <t>PLAN
2025.</t>
  </si>
  <si>
    <t>POVEĆANJE/SMANJENJE</t>
  </si>
  <si>
    <t>NOVI PLAN 
2025.</t>
  </si>
  <si>
    <t>B1. RAČUN FINANCIRANJA PREMA EKONOMSKOJ KLASIFIKACIJI</t>
  </si>
  <si>
    <t>Razred/
skupina</t>
  </si>
  <si>
    <t>Primici od financijske imovine i zaduživanja</t>
  </si>
  <si>
    <t>Primici od zaduživanja</t>
  </si>
  <si>
    <t>…</t>
  </si>
  <si>
    <t>Izdaci za financijsku imovinu i otplate zajmova</t>
  </si>
  <si>
    <t>Izdaci za otplatu glavnice primljenih kredita i zajmova</t>
  </si>
  <si>
    <t>B2. RAČUN FINANCIRANJA PREMA IZVORIMA FINANCIRANJA</t>
  </si>
  <si>
    <t>Namjenski primici</t>
  </si>
  <si>
    <t>Namjenski primici od zaduživanja</t>
  </si>
  <si>
    <t xml:space="preserve">UKUPNO IZDACI </t>
  </si>
  <si>
    <t>Vlastii prihodi</t>
  </si>
  <si>
    <t>Prihodi za posebne namjene</t>
  </si>
  <si>
    <t>Ostali prihodi za posebne namjene</t>
  </si>
  <si>
    <t>A1. PRIHODI I RASHODI PREMA EKONOMSKOJ KLASIFIKACIJI</t>
  </si>
  <si>
    <t>UKUPNO PRIHODI</t>
  </si>
  <si>
    <t xml:space="preserve"> Prihodi od prodaje proizvoda i robe te pruženih usluga i prihodi od donacija</t>
  </si>
  <si>
    <t>Prihodi od prodaje proizvoda i robe te pruženih usluga</t>
  </si>
  <si>
    <t>Prihodi od pruženih usluga</t>
  </si>
  <si>
    <t>Prihodi iz nadležnog proračuna i od HZZO-a temeljem ugovornih obeza</t>
  </si>
  <si>
    <t>Prihodi iz nadležnog proračuna za financiranje redovne sjelatnosti proračunski korisnika</t>
  </si>
  <si>
    <t>Prihodi iz nadležnog proračuna za financiranje rashoda poslovanja</t>
  </si>
  <si>
    <t>Prihodi iz nadležnog proračuna za financiranje rashoda za nabavu nefinancijske imovine</t>
  </si>
  <si>
    <t>UKUPNO RASHODI</t>
  </si>
  <si>
    <t>A2. PRIHODI I RASHODI PREMA IZVORIMA FINANCIRANJA</t>
  </si>
  <si>
    <t>Vlastiti prihodi od pruženih usluga</t>
  </si>
  <si>
    <t>A3. RASHODI PREMA FUNKCIJSKOJ KLASIFIKACIJI</t>
  </si>
  <si>
    <t>04</t>
  </si>
  <si>
    <t>Ekonomski poslovi</t>
  </si>
  <si>
    <t>041</t>
  </si>
  <si>
    <t>Opći ekonomski, trgovački i poslovi vezani uz rad</t>
  </si>
  <si>
    <t>RAZRED I NAZIV</t>
  </si>
  <si>
    <t>6 PRIHODI POSLOVANJA</t>
  </si>
  <si>
    <t xml:space="preserve"> </t>
  </si>
  <si>
    <t>7 PRIHODI OD PRODAJE NEFINANCIJSKE IMOVINE</t>
  </si>
  <si>
    <t>RASHODI UKUPNO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</si>
  <si>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</si>
  <si>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</si>
  <si>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</si>
  <si>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</si>
  <si>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VIŠAK / MANJAK + NETO FINANCIRANJE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</si>
  <si>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</si>
  <si>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</si>
  <si>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</si>
  <si>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TEKUĆE GODINE
(VIŠAK / MANJAK + NETO FINANCIRANJE)</t>
  </si>
  <si>
    <t xml:space="preserve">IZMJENE I DOPUNE FINANCIJSKOG PLANA GRADSKE RAZVOJNE AGENCIJE SLATINE ZA 2025.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</si>
</sst>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5">
    <xf numFmtId="0" fontId="0" fillId="0" borderId="0" xfId="0"/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/>
    <xf numFmtId="0" fontId="7" fillId="0" borderId="0" xfId="1" applyFont="1" applyAlignment="1">
      <alignment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3" xfId="1" quotePrefix="1" applyFont="1" applyFill="1" applyBorder="1" applyAlignment="1">
      <alignment horizontal="center" vertical="center" wrapText="1"/>
    </xf>
    <xf numFmtId="0" fontId="9" fillId="3" borderId="3" xfId="1" quotePrefix="1" applyFont="1" applyFill="1" applyBorder="1" applyAlignment="1">
      <alignment horizontal="center" vertical="center" wrapText="1"/>
    </xf>
    <xf numFmtId="0" fontId="10" fillId="0" borderId="0" xfId="1" applyFont="1"/>
    <xf numFmtId="0" fontId="8" fillId="2" borderId="3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 indent="1"/>
    </xf>
    <xf numFmtId="0" fontId="11" fillId="2" borderId="3" xfId="1" applyFont="1" applyFill="1" applyBorder="1" applyAlignment="1">
      <alignment horizontal="left" vertical="center" wrapText="1" indent="2"/>
    </xf>
    <xf numFmtId="0" fontId="11" fillId="2" borderId="3" xfId="1" applyFont="1" applyFill="1" applyBorder="1" applyAlignment="1">
      <alignment horizontal="left" vertical="center" wrapText="1"/>
    </xf>
    <xf numFmtId="3" fontId="5" fillId="2" borderId="3" xfId="1" applyNumberFormat="1" applyFont="1" applyFill="1" applyBorder="1" applyAlignment="1">
      <alignment horizontal="right"/>
    </xf>
    <xf numFmtId="0" fontId="8" fillId="2" borderId="3" xfId="1" applyFont="1" applyFill="1" applyBorder="1" applyAlignment="1">
      <alignment horizontal="left" vertical="center" wrapText="1" indent="2"/>
    </xf>
    <xf numFmtId="0" fontId="6" fillId="0" borderId="0" xfId="1" applyFont="1" applyAlignment="1">
      <alignment horizontal="left" indent="1"/>
    </xf>
    <xf numFmtId="0" fontId="8" fillId="2" borderId="3" xfId="1" applyFont="1" applyFill="1" applyBorder="1" applyAlignment="1">
      <alignment horizontal="left" vertical="center" wrapText="1" indent="3"/>
    </xf>
    <xf numFmtId="0" fontId="11" fillId="2" borderId="3" xfId="1" applyFont="1" applyFill="1" applyBorder="1" applyAlignment="1">
      <alignment horizontal="left" vertical="center" wrapText="1" indent="4"/>
    </xf>
    <xf numFmtId="0" fontId="5" fillId="2" borderId="3" xfId="0" applyFont="1" applyFill="1" applyBorder="1" applyAlignment="1">
      <alignment horizontal="left" vertical="center" wrapText="1" indent="6"/>
    </xf>
    <xf numFmtId="0" fontId="8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 indent="7"/>
    </xf>
    <xf numFmtId="0" fontId="5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1" applyFont="1" applyFill="1" applyBorder="1" applyAlignment="1">
      <alignment horizontal="left" vertical="center" wrapText="1" indent="3"/>
    </xf>
    <xf numFmtId="0" fontId="5" fillId="2" borderId="3" xfId="1" applyFont="1" applyFill="1" applyBorder="1" applyAlignment="1">
      <alignment horizontal="left" vertical="center" wrapText="1"/>
    </xf>
    <xf numFmtId="4" fontId="8" fillId="2" borderId="3" xfId="1" applyNumberFormat="1" applyFont="1" applyFill="1" applyBorder="1" applyAlignment="1">
      <alignment horizontal="right"/>
    </xf>
    <xf numFmtId="4" fontId="5" fillId="2" borderId="3" xfId="1" applyNumberFormat="1" applyFont="1" applyFill="1" applyBorder="1" applyAlignment="1">
      <alignment horizontal="right"/>
    </xf>
    <xf numFmtId="4" fontId="8" fillId="2" borderId="3" xfId="1" applyNumberFormat="1" applyFont="1" applyFill="1" applyBorder="1" applyAlignment="1">
      <alignment horizontal="center"/>
    </xf>
    <xf numFmtId="0" fontId="3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left" vertical="center" wrapText="1"/>
    </xf>
    <xf numFmtId="0" fontId="13" fillId="2" borderId="3" xfId="1" applyFont="1" applyFill="1" applyBorder="1" applyAlignment="1">
      <alignment horizontal="left" vertical="center" wrapText="1" indent="2"/>
    </xf>
    <xf numFmtId="0" fontId="13" fillId="2" borderId="3" xfId="1" applyFont="1" applyFill="1" applyBorder="1" applyAlignment="1">
      <alignment horizontal="left" vertical="center" wrapText="1"/>
    </xf>
    <xf numFmtId="0" fontId="14" fillId="2" borderId="3" xfId="1" quotePrefix="1" applyFont="1" applyFill="1" applyBorder="1" applyAlignment="1">
      <alignment horizontal="left" vertical="center" wrapText="1"/>
    </xf>
    <xf numFmtId="0" fontId="12" fillId="2" borderId="3" xfId="1" applyFont="1" applyFill="1" applyBorder="1" applyAlignment="1">
      <alignment vertical="center" wrapText="1"/>
    </xf>
    <xf numFmtId="0" fontId="13" fillId="2" borderId="3" xfId="1" applyFont="1" applyFill="1" applyBorder="1" applyAlignment="1">
      <alignment vertical="center" wrapText="1"/>
    </xf>
    <xf numFmtId="0" fontId="6" fillId="0" borderId="3" xfId="1" applyFont="1" applyBorder="1" applyAlignment="1">
      <alignment horizontal="center"/>
    </xf>
    <xf numFmtId="0" fontId="6" fillId="0" borderId="3" xfId="1" applyFont="1" applyBorder="1"/>
    <xf numFmtId="0" fontId="14" fillId="2" borderId="3" xfId="1" applyFont="1" applyFill="1" applyBorder="1" applyAlignment="1">
      <alignment horizontal="left" vertical="center" wrapText="1" indent="1"/>
    </xf>
    <xf numFmtId="0" fontId="14" fillId="2" borderId="3" xfId="1" applyFont="1" applyFill="1" applyBorder="1" applyAlignment="1">
      <alignment horizontal="left" vertical="center" indent="1"/>
    </xf>
    <xf numFmtId="0" fontId="12" fillId="2" borderId="3" xfId="1" quotePrefix="1" applyFont="1" applyFill="1" applyBorder="1" applyAlignment="1">
      <alignment horizontal="left" vertical="center"/>
    </xf>
    <xf numFmtId="0" fontId="13" fillId="2" borderId="3" xfId="1" quotePrefix="1" applyFont="1" applyFill="1" applyBorder="1" applyAlignment="1">
      <alignment horizontal="left" vertical="center" indent="2"/>
    </xf>
    <xf numFmtId="0" fontId="13" fillId="2" borderId="3" xfId="1" quotePrefix="1" applyFont="1" applyFill="1" applyBorder="1" applyAlignment="1">
      <alignment horizontal="left" vertical="center" wrapText="1"/>
    </xf>
    <xf numFmtId="0" fontId="13" fillId="2" borderId="3" xfId="1" quotePrefix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/>
    </xf>
    <xf numFmtId="49" fontId="12" fillId="2" borderId="3" xfId="1" applyNumberFormat="1" applyFont="1" applyFill="1" applyBorder="1" applyAlignment="1">
      <alignment horizontal="left" vertical="center" wrapText="1"/>
    </xf>
    <xf numFmtId="49" fontId="12" fillId="2" borderId="3" xfId="1" quotePrefix="1" applyNumberFormat="1" applyFont="1" applyFill="1" applyBorder="1" applyAlignment="1">
      <alignment horizontal="left" vertical="center"/>
    </xf>
    <xf numFmtId="49" fontId="13" fillId="2" borderId="3" xfId="1" quotePrefix="1" applyNumberFormat="1" applyFont="1" applyFill="1" applyBorder="1" applyAlignment="1">
      <alignment horizontal="left" vertical="center" indent="2"/>
    </xf>
    <xf numFmtId="4" fontId="12" fillId="2" borderId="3" xfId="1" applyNumberFormat="1" applyFont="1" applyFill="1" applyBorder="1" applyAlignment="1">
      <alignment horizontal="left" vertical="center" wrapText="1"/>
    </xf>
    <xf numFmtId="4" fontId="12" fillId="2" borderId="3" xfId="1" applyNumberFormat="1" applyFont="1" applyFill="1" applyBorder="1" applyAlignment="1">
      <alignment vertical="center" wrapText="1"/>
    </xf>
    <xf numFmtId="4" fontId="13" fillId="2" borderId="3" xfId="1" applyNumberFormat="1" applyFont="1" applyFill="1" applyBorder="1" applyAlignment="1">
      <alignment vertical="center" wrapText="1"/>
    </xf>
    <xf numFmtId="0" fontId="16" fillId="0" borderId="0" xfId="1" applyFont="1"/>
    <xf numFmtId="4" fontId="13" fillId="2" borderId="3" xfId="1" applyNumberFormat="1" applyFont="1" applyFill="1" applyBorder="1" applyAlignment="1">
      <alignment horizontal="right" vertical="center" wrapText="1"/>
    </xf>
    <xf numFmtId="0" fontId="6" fillId="0" borderId="0" xfId="2" applyFont="1"/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7" fillId="0" borderId="0" xfId="2" applyFont="1" applyAlignment="1">
      <alignment wrapText="1"/>
    </xf>
    <xf numFmtId="0" fontId="4" fillId="0" borderId="0" xfId="2" applyFont="1" applyAlignment="1">
      <alignment horizontal="left" wrapText="1"/>
    </xf>
    <xf numFmtId="0" fontId="19" fillId="0" borderId="0" xfId="2" applyFont="1" applyAlignment="1">
      <alignment wrapText="1"/>
    </xf>
    <xf numFmtId="0" fontId="4" fillId="0" borderId="5" xfId="2" applyFont="1" applyBorder="1" applyAlignment="1">
      <alignment horizontal="center" vertical="center" wrapText="1"/>
    </xf>
    <xf numFmtId="0" fontId="20" fillId="0" borderId="5" xfId="2" applyFont="1" applyBorder="1" applyAlignment="1">
      <alignment horizontal="center" vertical="center"/>
    </xf>
    <xf numFmtId="0" fontId="9" fillId="0" borderId="3" xfId="1" quotePrefix="1" applyFont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vertical="center"/>
    </xf>
    <xf numFmtId="0" fontId="12" fillId="3" borderId="1" xfId="2" applyFont="1" applyFill="1" applyBorder="1" applyAlignment="1">
      <alignment horizontal="left" vertical="center"/>
    </xf>
    <xf numFmtId="0" fontId="19" fillId="0" borderId="0" xfId="2" applyFont="1" applyAlignment="1">
      <alignment horizontal="center" vertical="center" wrapText="1"/>
    </xf>
    <xf numFmtId="0" fontId="5" fillId="0" borderId="0" xfId="2" applyFont="1"/>
    <xf numFmtId="0" fontId="4" fillId="0" borderId="0" xfId="2" quotePrefix="1" applyFont="1" applyAlignment="1">
      <alignment horizontal="center" vertical="center" wrapText="1"/>
    </xf>
    <xf numFmtId="4" fontId="12" fillId="2" borderId="3" xfId="1" applyNumberFormat="1" applyFont="1" applyFill="1" applyBorder="1" applyAlignment="1">
      <alignment horizontal="right" vertical="center" wrapText="1"/>
    </xf>
    <xf numFmtId="0" fontId="12" fillId="3" borderId="3" xfId="1" quotePrefix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25" fillId="3" borderId="3" xfId="1" quotePrefix="1" applyFont="1" applyFill="1" applyBorder="1" applyAlignment="1">
      <alignment horizontal="center" vertical="center" wrapText="1"/>
    </xf>
    <xf numFmtId="4" fontId="13" fillId="2" borderId="3" xfId="1" quotePrefix="1" applyNumberFormat="1" applyFont="1" applyFill="1" applyBorder="1" applyAlignment="1">
      <alignment horizontal="right" vertical="center" wrapText="1"/>
    </xf>
    <xf numFmtId="4" fontId="5" fillId="2" borderId="3" xfId="1" applyNumberFormat="1" applyFont="1" applyFill="1" applyBorder="1"/>
    <xf numFmtId="4" fontId="13" fillId="2" borderId="3" xfId="1" quotePrefix="1" applyNumberFormat="1" applyFont="1" applyFill="1" applyBorder="1" applyAlignment="1">
      <alignment vertical="center"/>
    </xf>
    <xf numFmtId="4" fontId="15" fillId="2" borderId="3" xfId="1" applyNumberFormat="1" applyFont="1" applyFill="1" applyBorder="1" applyAlignment="1">
      <alignment horizontal="right" vertical="center" wrapText="1"/>
    </xf>
    <xf numFmtId="4" fontId="8" fillId="3" borderId="3" xfId="2" applyNumberFormat="1" applyFont="1" applyFill="1" applyBorder="1" applyAlignment="1">
      <alignment horizontal="right"/>
    </xf>
    <xf numFmtId="4" fontId="8" fillId="0" borderId="3" xfId="2" applyNumberFormat="1" applyFont="1" applyBorder="1" applyAlignment="1">
      <alignment horizontal="right"/>
    </xf>
    <xf numFmtId="4" fontId="12" fillId="3" borderId="1" xfId="2" quotePrefix="1" applyNumberFormat="1" applyFont="1" applyFill="1" applyBorder="1" applyAlignment="1">
      <alignment horizontal="right"/>
    </xf>
    <xf numFmtId="4" fontId="12" fillId="4" borderId="1" xfId="2" quotePrefix="1" applyNumberFormat="1" applyFont="1" applyFill="1" applyBorder="1" applyAlignment="1">
      <alignment horizontal="right"/>
    </xf>
    <xf numFmtId="4" fontId="21" fillId="0" borderId="0" xfId="2" applyNumberFormat="1" applyFont="1" applyAlignment="1">
      <alignment horizontal="center" vertical="center" wrapText="1"/>
    </xf>
    <xf numFmtId="4" fontId="22" fillId="0" borderId="0" xfId="2" applyNumberFormat="1" applyFont="1" applyAlignment="1">
      <alignment wrapText="1"/>
    </xf>
    <xf numFmtId="4" fontId="23" fillId="0" borderId="0" xfId="2" quotePrefix="1" applyNumberFormat="1" applyFont="1" applyAlignment="1">
      <alignment horizontal="center" vertical="center" wrapText="1"/>
    </xf>
    <xf numFmtId="4" fontId="24" fillId="0" borderId="0" xfId="2" applyNumberFormat="1" applyFont="1" applyAlignment="1">
      <alignment horizontal="center" vertical="center" wrapText="1"/>
    </xf>
    <xf numFmtId="4" fontId="13" fillId="0" borderId="0" xfId="2" applyNumberFormat="1" applyFont="1"/>
    <xf numFmtId="4" fontId="8" fillId="3" borderId="3" xfId="1" quotePrefix="1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Border="1" applyAlignment="1">
      <alignment horizontal="center" vertical="center" wrapText="1"/>
    </xf>
    <xf numFmtId="4" fontId="9" fillId="0" borderId="3" xfId="1" quotePrefix="1" applyNumberFormat="1" applyFont="1" applyBorder="1" applyAlignment="1">
      <alignment horizontal="center" vertical="center" wrapText="1"/>
    </xf>
    <xf numFmtId="4" fontId="9" fillId="2" borderId="3" xfId="1" applyNumberFormat="1" applyFont="1" applyFill="1" applyBorder="1" applyAlignment="1">
      <alignment horizontal="center" vertical="center" wrapText="1"/>
    </xf>
    <xf numFmtId="4" fontId="8" fillId="3" borderId="1" xfId="2" quotePrefix="1" applyNumberFormat="1" applyFont="1" applyFill="1" applyBorder="1" applyAlignment="1">
      <alignment horizontal="right"/>
    </xf>
    <xf numFmtId="4" fontId="6" fillId="0" borderId="0" xfId="1" applyNumberFormat="1" applyFont="1"/>
    <xf numFmtId="4" fontId="12" fillId="4" borderId="3" xfId="2" quotePrefix="1" applyNumberFormat="1" applyFont="1" applyFill="1" applyBorder="1" applyAlignment="1">
      <alignment horizontal="right"/>
    </xf>
    <xf numFmtId="4" fontId="12" fillId="3" borderId="3" xfId="2" quotePrefix="1" applyNumberFormat="1" applyFont="1" applyFill="1" applyBorder="1" applyAlignment="1">
      <alignment horizontal="right"/>
    </xf>
    <xf numFmtId="4" fontId="8" fillId="3" borderId="3" xfId="2" quotePrefix="1" applyNumberFormat="1" applyFont="1" applyFill="1" applyBorder="1" applyAlignment="1">
      <alignment horizontal="right"/>
    </xf>
    <xf numFmtId="4" fontId="6" fillId="0" borderId="0" xfId="2" applyNumberFormat="1" applyFont="1"/>
    <xf numFmtId="4" fontId="17" fillId="2" borderId="3" xfId="1" applyNumberFormat="1" applyFont="1" applyFill="1" applyBorder="1" applyAlignment="1">
      <alignment horizontal="right" vertical="center" wrapText="1"/>
    </xf>
    <xf numFmtId="4" fontId="17" fillId="2" borderId="3" xfId="1" applyNumberFormat="1" applyFont="1" applyFill="1" applyBorder="1" applyAlignment="1">
      <alignment horizontal="right"/>
    </xf>
    <xf numFmtId="0" fontId="3" fillId="0" borderId="0" xfId="2" applyFont="1" applyAlignment="1">
      <alignment horizontal="center" vertical="center" wrapText="1"/>
    </xf>
    <xf numFmtId="0" fontId="18" fillId="0" borderId="0" xfId="2" applyFont="1" applyAlignment="1">
      <alignment vertical="center" wrapText="1"/>
    </xf>
    <xf numFmtId="0" fontId="7" fillId="0" borderId="0" xfId="2" applyFont="1" applyAlignment="1">
      <alignment wrapText="1"/>
    </xf>
    <xf numFmtId="0" fontId="12" fillId="0" borderId="1" xfId="2" quotePrefix="1" applyFont="1" applyBorder="1" applyAlignment="1">
      <alignment horizontal="left" vertical="center" wrapText="1"/>
    </xf>
    <xf numFmtId="0" fontId="13" fillId="0" borderId="2" xfId="2" applyFont="1" applyBorder="1" applyAlignment="1">
      <alignment vertical="center" wrapText="1"/>
    </xf>
    <xf numFmtId="4" fontId="12" fillId="3" borderId="1" xfId="2" quotePrefix="1" applyNumberFormat="1" applyFont="1" applyFill="1" applyBorder="1" applyAlignment="1">
      <alignment horizontal="left" vertical="center" wrapText="1"/>
    </xf>
    <xf numFmtId="4" fontId="13" fillId="3" borderId="2" xfId="2" applyNumberFormat="1" applyFont="1" applyFill="1" applyBorder="1" applyAlignment="1">
      <alignment vertical="center" wrapText="1"/>
    </xf>
    <xf numFmtId="0" fontId="12" fillId="3" borderId="1" xfId="2" quotePrefix="1" applyFont="1" applyFill="1" applyBorder="1" applyAlignment="1">
      <alignment horizontal="left" vertical="center" wrapText="1"/>
    </xf>
    <xf numFmtId="0" fontId="13" fillId="3" borderId="2" xfId="2" applyFont="1" applyFill="1" applyBorder="1" applyAlignment="1">
      <alignment vertical="center" wrapText="1"/>
    </xf>
    <xf numFmtId="0" fontId="8" fillId="0" borderId="1" xfId="1" quotePrefix="1" applyFont="1" applyBorder="1" applyAlignment="1">
      <alignment horizontal="center" vertical="center" wrapText="1"/>
    </xf>
    <xf numFmtId="0" fontId="8" fillId="0" borderId="2" xfId="1" quotePrefix="1" applyFont="1" applyBorder="1" applyAlignment="1">
      <alignment horizontal="center" vertical="center" wrapText="1"/>
    </xf>
    <xf numFmtId="0" fontId="12" fillId="0" borderId="1" xfId="2" quotePrefix="1" applyFont="1" applyBorder="1" applyAlignment="1">
      <alignment horizontal="left" vertical="center"/>
    </xf>
    <xf numFmtId="0" fontId="13" fillId="0" borderId="2" xfId="2" applyFont="1" applyBorder="1" applyAlignment="1">
      <alignment vertical="center"/>
    </xf>
    <xf numFmtId="0" fontId="9" fillId="0" borderId="3" xfId="1" quotePrefix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3" borderId="1" xfId="2" applyFont="1" applyFill="1" applyBorder="1" applyAlignment="1">
      <alignment horizontal="left" vertical="center" wrapText="1"/>
    </xf>
    <xf numFmtId="0" fontId="13" fillId="3" borderId="2" xfId="2" applyFont="1" applyFill="1" applyBorder="1" applyAlignment="1">
      <alignment vertical="center"/>
    </xf>
    <xf numFmtId="0" fontId="8" fillId="0" borderId="1" xfId="2" quotePrefix="1" applyFont="1" applyBorder="1" applyAlignment="1">
      <alignment horizontal="center" vertical="center" wrapText="1"/>
    </xf>
    <xf numFmtId="0" fontId="8" fillId="0" borderId="2" xfId="2" quotePrefix="1" applyFont="1" applyBorder="1" applyAlignment="1">
      <alignment horizontal="center" vertical="center" wrapText="1"/>
    </xf>
    <xf numFmtId="0" fontId="8" fillId="0" borderId="4" xfId="2" quotePrefix="1" applyFont="1" applyBorder="1" applyAlignment="1">
      <alignment horizontal="center" vertical="center" wrapText="1"/>
    </xf>
    <xf numFmtId="4" fontId="12" fillId="4" borderId="1" xfId="2" applyNumberFormat="1" applyFont="1" applyFill="1" applyBorder="1" applyAlignment="1">
      <alignment horizontal="left" vertical="center" wrapText="1"/>
    </xf>
    <xf numFmtId="4" fontId="12" fillId="4" borderId="2" xfId="2" applyNumberFormat="1" applyFont="1" applyFill="1" applyBorder="1" applyAlignment="1">
      <alignment horizontal="left" vertical="center" wrapText="1"/>
    </xf>
    <xf numFmtId="4" fontId="12" fillId="4" borderId="4" xfId="2" applyNumberFormat="1" applyFont="1" applyFill="1" applyBorder="1" applyAlignment="1">
      <alignment horizontal="left" vertical="center" wrapText="1"/>
    </xf>
    <xf numFmtId="4" fontId="21" fillId="0" borderId="0" xfId="2" applyNumberFormat="1" applyFont="1" applyAlignment="1">
      <alignment horizontal="center" vertical="center" wrapText="1"/>
    </xf>
    <xf numFmtId="4" fontId="8" fillId="0" borderId="1" xfId="2" quotePrefix="1" applyNumberFormat="1" applyFont="1" applyBorder="1" applyAlignment="1">
      <alignment horizontal="center" vertical="center" wrapText="1"/>
    </xf>
    <xf numFmtId="4" fontId="8" fillId="0" borderId="2" xfId="2" quotePrefix="1" applyNumberFormat="1" applyFont="1" applyBorder="1" applyAlignment="1">
      <alignment horizontal="center" vertical="center" wrapText="1"/>
    </xf>
    <xf numFmtId="4" fontId="8" fillId="0" borderId="4" xfId="2" quotePrefix="1" applyNumberFormat="1" applyFont="1" applyBorder="1" applyAlignment="1">
      <alignment horizontal="center" vertical="center" wrapText="1"/>
    </xf>
    <xf numFmtId="4" fontId="12" fillId="3" borderId="1" xfId="2" applyNumberFormat="1" applyFont="1" applyFill="1" applyBorder="1" applyAlignment="1">
      <alignment horizontal="left" vertical="center" wrapText="1"/>
    </xf>
    <xf numFmtId="4" fontId="12" fillId="3" borderId="2" xfId="2" applyNumberFormat="1" applyFont="1" applyFill="1" applyBorder="1" applyAlignment="1">
      <alignment horizontal="left" vertical="center" wrapText="1"/>
    </xf>
    <xf numFmtId="4" fontId="12" fillId="3" borderId="4" xfId="2" applyNumberFormat="1" applyFont="1" applyFill="1" applyBorder="1" applyAlignment="1">
      <alignment horizontal="left" vertical="center" wrapText="1"/>
    </xf>
    <xf numFmtId="4" fontId="9" fillId="0" borderId="3" xfId="1" quotePrefix="1" applyNumberFormat="1" applyFont="1" applyBorder="1" applyAlignment="1">
      <alignment horizontal="center" vertical="center" wrapText="1"/>
    </xf>
    <xf numFmtId="4" fontId="6" fillId="0" borderId="2" xfId="2" applyNumberFormat="1" applyFont="1" applyBorder="1" applyAlignment="1">
      <alignment horizontal="left" vertical="center" wrapText="1"/>
    </xf>
    <xf numFmtId="4" fontId="6" fillId="0" borderId="4" xfId="2" applyNumberFormat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1" applyFont="1" applyAlignment="1">
      <alignment wrapText="1"/>
    </xf>
  </cellXfs>
  <cellStyles count="3">
    <cellStyle name="Normalno" xfId="0" builtinId="0"/>
    <cellStyle name="Normalno 2 2" xfId="1" xr:uid="{E7E4144E-C1A8-4305-A03F-1F2E3540352F}"/>
    <cellStyle name="Normalno 3" xfId="2" xr:uid="{5E8E1FC1-872B-42B2-8861-619849B504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rela%20Prli&#263;\Desktop\MIRELA\FINANCIJE\FINANCIJSKI%20PLAN\FINANCIJSKI%20PLAN%202026-2028\PREDAJA\Prilog%206.%20Format%20izgleda%20prora&#269;una%20i%20financijskog%20plana%20prora&#269;unskog%20korisnika%20-%20GRAS.xlsx" TargetMode="External"/><Relationship Id="rId1" Type="http://schemas.openxmlformats.org/officeDocument/2006/relationships/externalLinkPath" Target="/Users/Mirela%20Prli&#263;/Desktop/MIRELA/FINANCIJE/FINANCIJSKI%20PLAN/FINANCIJSKI%20PLAN%202026-2028/PREDAJA/Prilog%206.%20Format%20izgleda%20prora&#269;una%20i%20financijskog%20plana%20prora&#269;unskog%20korisnika%20-%20G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Sažetak"/>
      <sheetName val=" Račun prihoda i rashoda"/>
      <sheetName val=" Račun financiranja"/>
      <sheetName val="Posebni dio"/>
    </sheetNames>
    <sheetDataSet>
      <sheetData sheetId="0"/>
      <sheetData sheetId="1">
        <row r="21">
          <cell r="D21">
            <v>176316</v>
          </cell>
        </row>
        <row r="25">
          <cell r="D25">
            <v>3500</v>
          </cell>
        </row>
      </sheetData>
      <sheetData sheetId="2"/>
      <sheetData sheetId="3">
        <row r="12">
          <cell r="D12">
            <v>124626</v>
          </cell>
        </row>
        <row r="25">
          <cell r="D25">
            <v>2000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zoomScale="90" zoomScaleNormal="90" workbookViewId="0">
      <selection sqref="A1:H1"/>
    </sheetView>
  </sheetViews>
  <sheetFormatPr defaultColWidth="8.85546875" defaultRowHeight="15" x14ac:dyDescent="0.25"/>
  <cols>
    <col min="1" max="4" width="8.85546875" style="3"/>
    <col min="5" max="5" width="25.28515625" style="3" customWidth="1"/>
    <col min="6" max="6" width="19.42578125" style="3" customWidth="1"/>
    <col min="7" max="7" width="25" style="3" customWidth="1"/>
    <col min="8" max="8" width="19.42578125" style="3" customWidth="1"/>
    <col min="9" max="10" width="25.28515625" style="3" customWidth="1"/>
    <col min="11" max="16384" width="8.85546875" style="3"/>
  </cols>
  <sheetData>
    <row r="1" spans="1:10" s="54" customFormat="1" ht="15.75" x14ac:dyDescent="0.25">
      <c r="A1" s="99" t="s">
        <v>88</v>
      </c>
      <c r="B1" s="99"/>
      <c r="C1" s="99"/>
      <c r="D1" s="99"/>
      <c r="E1" s="99"/>
      <c r="F1" s="99"/>
      <c r="G1" s="99"/>
      <c r="H1" s="99"/>
    </row>
    <row r="2" spans="1:10" s="54" customFormat="1" ht="18" customHeight="1" x14ac:dyDescent="0.25">
      <c r="A2" s="56"/>
      <c r="B2" s="56"/>
      <c r="C2" s="56"/>
      <c r="D2" s="56"/>
      <c r="E2" s="56"/>
      <c r="F2" s="56"/>
      <c r="G2" s="56"/>
      <c r="H2" s="56"/>
    </row>
    <row r="3" spans="1:10" s="54" customFormat="1" ht="15.75" x14ac:dyDescent="0.25">
      <c r="A3" s="99" t="s">
        <v>10</v>
      </c>
      <c r="B3" s="99"/>
      <c r="C3" s="99"/>
      <c r="D3" s="99"/>
      <c r="E3" s="99"/>
      <c r="F3" s="99"/>
      <c r="G3" s="99"/>
      <c r="H3" s="100"/>
    </row>
    <row r="4" spans="1:10" s="54" customFormat="1" ht="18.75" x14ac:dyDescent="0.25">
      <c r="A4" s="56"/>
      <c r="B4" s="56"/>
      <c r="C4" s="56"/>
      <c r="D4" s="56"/>
      <c r="E4" s="56"/>
      <c r="F4" s="56"/>
      <c r="G4" s="56"/>
      <c r="H4" s="57"/>
    </row>
    <row r="5" spans="1:10" s="54" customFormat="1" ht="15" customHeight="1" x14ac:dyDescent="0.25">
      <c r="A5" s="99" t="s">
        <v>12</v>
      </c>
      <c r="B5" s="101"/>
      <c r="C5" s="101"/>
      <c r="D5" s="101"/>
      <c r="E5" s="101"/>
      <c r="F5" s="101"/>
      <c r="G5" s="101"/>
      <c r="H5" s="101"/>
    </row>
    <row r="6" spans="1:10" s="54" customFormat="1" ht="15" customHeight="1" x14ac:dyDescent="0.3">
      <c r="A6" s="59"/>
      <c r="B6" s="60"/>
      <c r="C6" s="60"/>
      <c r="D6" s="60"/>
      <c r="E6" s="61"/>
      <c r="F6" s="62"/>
      <c r="G6" s="62"/>
      <c r="H6" s="62"/>
    </row>
    <row r="7" spans="1:10" s="54" customFormat="1" ht="25.5" x14ac:dyDescent="0.25">
      <c r="A7" s="108" t="s">
        <v>74</v>
      </c>
      <c r="B7" s="109"/>
      <c r="C7" s="109"/>
      <c r="D7" s="109"/>
      <c r="E7" s="109"/>
      <c r="F7" s="6" t="s">
        <v>40</v>
      </c>
      <c r="G7" s="6" t="s">
        <v>41</v>
      </c>
      <c r="H7" s="5" t="s">
        <v>42</v>
      </c>
    </row>
    <row r="8" spans="1:10" x14ac:dyDescent="0.25">
      <c r="A8" s="112">
        <v>1</v>
      </c>
      <c r="B8" s="112"/>
      <c r="C8" s="112"/>
      <c r="D8" s="112"/>
      <c r="E8" s="112"/>
      <c r="F8" s="63">
        <v>3</v>
      </c>
      <c r="G8" s="64">
        <v>4</v>
      </c>
      <c r="H8" s="64">
        <v>5</v>
      </c>
    </row>
    <row r="9" spans="1:10" s="54" customFormat="1" x14ac:dyDescent="0.25">
      <c r="A9" s="114" t="s">
        <v>16</v>
      </c>
      <c r="B9" s="107"/>
      <c r="C9" s="107"/>
      <c r="D9" s="107"/>
      <c r="E9" s="115"/>
      <c r="F9" s="78">
        <f t="shared" ref="F9:G9" si="0">F10+F11</f>
        <v>148626</v>
      </c>
      <c r="G9" s="78">
        <f t="shared" si="0"/>
        <v>0</v>
      </c>
      <c r="H9" s="78">
        <f t="shared" ref="H9:H15" si="1">+F9+G9</f>
        <v>148626</v>
      </c>
    </row>
    <row r="10" spans="1:10" s="54" customFormat="1" x14ac:dyDescent="0.25">
      <c r="A10" s="113" t="s">
        <v>75</v>
      </c>
      <c r="B10" s="103"/>
      <c r="C10" s="103"/>
      <c r="D10" s="103"/>
      <c r="E10" s="111"/>
      <c r="F10" s="79">
        <f>+'Račun prihoda i rashoda'!C13+'Račun prihoda i rashoda'!C10</f>
        <v>148626</v>
      </c>
      <c r="G10" s="79">
        <v>0</v>
      </c>
      <c r="H10" s="79">
        <f t="shared" si="1"/>
        <v>148626</v>
      </c>
      <c r="J10" s="54" t="s">
        <v>76</v>
      </c>
    </row>
    <row r="11" spans="1:10" s="54" customFormat="1" x14ac:dyDescent="0.25">
      <c r="A11" s="110" t="s">
        <v>77</v>
      </c>
      <c r="B11" s="111"/>
      <c r="C11" s="111"/>
      <c r="D11" s="111"/>
      <c r="E11" s="111"/>
      <c r="F11" s="79">
        <v>0</v>
      </c>
      <c r="G11" s="79">
        <v>0</v>
      </c>
      <c r="H11" s="79">
        <f t="shared" si="1"/>
        <v>0</v>
      </c>
    </row>
    <row r="12" spans="1:10" s="54" customFormat="1" x14ac:dyDescent="0.25">
      <c r="A12" s="66" t="s">
        <v>78</v>
      </c>
      <c r="B12" s="65"/>
      <c r="C12" s="65"/>
      <c r="D12" s="65"/>
      <c r="E12" s="65"/>
      <c r="F12" s="78">
        <f t="shared" ref="F12:G12" si="2">F13+F14</f>
        <v>179816</v>
      </c>
      <c r="G12" s="78">
        <f t="shared" si="2"/>
        <v>30779.730000000003</v>
      </c>
      <c r="H12" s="78">
        <f t="shared" si="1"/>
        <v>210595.73</v>
      </c>
    </row>
    <row r="13" spans="1:10" s="54" customFormat="1" ht="18" customHeight="1" x14ac:dyDescent="0.25">
      <c r="A13" s="102" t="s">
        <v>79</v>
      </c>
      <c r="B13" s="103"/>
      <c r="C13" s="103"/>
      <c r="D13" s="103"/>
      <c r="E13" s="103"/>
      <c r="F13" s="79">
        <f>+'[1] Račun prihoda i rashoda'!D21</f>
        <v>176316</v>
      </c>
      <c r="G13" s="79">
        <v>34279.730000000003</v>
      </c>
      <c r="H13" s="79">
        <f t="shared" si="1"/>
        <v>210595.73</v>
      </c>
    </row>
    <row r="14" spans="1:10" s="54" customFormat="1" x14ac:dyDescent="0.25">
      <c r="A14" s="110" t="s">
        <v>80</v>
      </c>
      <c r="B14" s="111"/>
      <c r="C14" s="111"/>
      <c r="D14" s="111"/>
      <c r="E14" s="111"/>
      <c r="F14" s="79">
        <f>+'[1] Račun prihoda i rashoda'!D25</f>
        <v>3500</v>
      </c>
      <c r="G14" s="79">
        <v>-3500</v>
      </c>
      <c r="H14" s="79">
        <f t="shared" si="1"/>
        <v>0</v>
      </c>
    </row>
    <row r="15" spans="1:10" s="54" customFormat="1" x14ac:dyDescent="0.25">
      <c r="A15" s="106" t="s">
        <v>17</v>
      </c>
      <c r="B15" s="107"/>
      <c r="C15" s="107"/>
      <c r="D15" s="107"/>
      <c r="E15" s="107"/>
      <c r="F15" s="78">
        <f t="shared" ref="F15:G15" si="3">F9-F12</f>
        <v>-31190</v>
      </c>
      <c r="G15" s="78">
        <f t="shared" si="3"/>
        <v>-30779.730000000003</v>
      </c>
      <c r="H15" s="78">
        <f t="shared" si="1"/>
        <v>-61969.73</v>
      </c>
    </row>
    <row r="16" spans="1:10" s="54" customFormat="1" ht="15.75" customHeight="1" x14ac:dyDescent="0.25">
      <c r="A16" s="56"/>
      <c r="B16" s="67"/>
      <c r="C16" s="67"/>
      <c r="D16" s="67"/>
      <c r="E16" s="67"/>
      <c r="F16" s="67"/>
      <c r="G16" s="68"/>
      <c r="H16" s="68"/>
    </row>
    <row r="17" spans="1:9" s="54" customFormat="1" ht="15" customHeight="1" x14ac:dyDescent="0.25">
      <c r="A17" s="99" t="s">
        <v>13</v>
      </c>
      <c r="B17" s="101"/>
      <c r="C17" s="101"/>
      <c r="D17" s="101"/>
      <c r="E17" s="101"/>
      <c r="F17" s="101"/>
      <c r="G17" s="101"/>
      <c r="H17" s="101"/>
    </row>
    <row r="18" spans="1:9" s="54" customFormat="1" ht="15" customHeight="1" x14ac:dyDescent="0.25">
      <c r="A18" s="56"/>
      <c r="B18" s="67"/>
      <c r="C18" s="67"/>
      <c r="D18" s="67"/>
      <c r="E18" s="67"/>
      <c r="F18" s="67"/>
      <c r="G18" s="68"/>
      <c r="H18" s="68"/>
    </row>
    <row r="19" spans="1:9" s="54" customFormat="1" ht="25.5" x14ac:dyDescent="0.25">
      <c r="A19" s="108" t="s">
        <v>74</v>
      </c>
      <c r="B19" s="109"/>
      <c r="C19" s="109"/>
      <c r="D19" s="109"/>
      <c r="E19" s="109"/>
      <c r="F19" s="6" t="s">
        <v>40</v>
      </c>
      <c r="G19" s="6" t="s">
        <v>41</v>
      </c>
      <c r="H19" s="5" t="s">
        <v>42</v>
      </c>
    </row>
    <row r="20" spans="1:9" x14ac:dyDescent="0.25">
      <c r="A20" s="112">
        <v>1</v>
      </c>
      <c r="B20" s="112"/>
      <c r="C20" s="112"/>
      <c r="D20" s="112"/>
      <c r="E20" s="112"/>
      <c r="F20" s="63">
        <v>3</v>
      </c>
      <c r="G20" s="64">
        <v>4</v>
      </c>
      <c r="H20" s="64">
        <v>5</v>
      </c>
    </row>
    <row r="21" spans="1:9" s="54" customFormat="1" ht="18" customHeight="1" x14ac:dyDescent="0.25">
      <c r="A21" s="110" t="s">
        <v>81</v>
      </c>
      <c r="B21" s="111"/>
      <c r="C21" s="111"/>
      <c r="D21" s="111"/>
      <c r="E21" s="111"/>
      <c r="F21" s="79">
        <v>0</v>
      </c>
      <c r="G21" s="79">
        <v>0</v>
      </c>
      <c r="H21" s="79">
        <v>0</v>
      </c>
    </row>
    <row r="22" spans="1:9" s="54" customFormat="1" x14ac:dyDescent="0.25">
      <c r="A22" s="110" t="s">
        <v>82</v>
      </c>
      <c r="B22" s="111"/>
      <c r="C22" s="111"/>
      <c r="D22" s="111"/>
      <c r="E22" s="111"/>
      <c r="F22" s="79">
        <v>0</v>
      </c>
      <c r="G22" s="79">
        <v>0</v>
      </c>
      <c r="H22" s="79">
        <v>0</v>
      </c>
    </row>
    <row r="23" spans="1:9" s="54" customFormat="1" x14ac:dyDescent="0.25">
      <c r="A23" s="106" t="s">
        <v>1</v>
      </c>
      <c r="B23" s="107"/>
      <c r="C23" s="107"/>
      <c r="D23" s="107"/>
      <c r="E23" s="107"/>
      <c r="F23" s="78">
        <f t="shared" ref="F23:H23" si="4">F21-F22</f>
        <v>0</v>
      </c>
      <c r="G23" s="78">
        <f t="shared" si="4"/>
        <v>0</v>
      </c>
      <c r="H23" s="78">
        <f t="shared" si="4"/>
        <v>0</v>
      </c>
    </row>
    <row r="24" spans="1:9" s="54" customFormat="1" x14ac:dyDescent="0.25">
      <c r="A24" s="106" t="s">
        <v>83</v>
      </c>
      <c r="B24" s="107"/>
      <c r="C24" s="107"/>
      <c r="D24" s="107"/>
      <c r="E24" s="107"/>
      <c r="F24" s="78">
        <f t="shared" ref="F24:H24" si="5">F15+F23</f>
        <v>-31190</v>
      </c>
      <c r="G24" s="78">
        <f t="shared" si="5"/>
        <v>-30779.730000000003</v>
      </c>
      <c r="H24" s="78">
        <f t="shared" si="5"/>
        <v>-61969.73</v>
      </c>
    </row>
    <row r="25" spans="1:9" s="54" customFormat="1" ht="15" customHeight="1" x14ac:dyDescent="0.25">
      <c r="A25" s="69"/>
      <c r="B25" s="67"/>
      <c r="C25" s="67"/>
      <c r="D25" s="67"/>
      <c r="E25" s="67"/>
      <c r="F25" s="67"/>
      <c r="G25" s="68"/>
      <c r="H25" s="68"/>
    </row>
    <row r="26" spans="1:9" s="54" customFormat="1" ht="39.6" customHeight="1" x14ac:dyDescent="0.25">
      <c r="A26" s="99" t="s">
        <v>23</v>
      </c>
      <c r="B26" s="101"/>
      <c r="C26" s="101"/>
      <c r="D26" s="101"/>
      <c r="E26" s="101"/>
      <c r="F26" s="101"/>
      <c r="G26" s="101"/>
      <c r="H26" s="101"/>
    </row>
    <row r="27" spans="1:9" s="54" customFormat="1" ht="15.75" x14ac:dyDescent="0.25">
      <c r="A27" s="55"/>
      <c r="B27" s="58"/>
      <c r="C27" s="58"/>
      <c r="D27" s="58"/>
      <c r="E27" s="58"/>
      <c r="F27" s="58"/>
      <c r="G27" s="58"/>
      <c r="H27" s="58"/>
    </row>
    <row r="28" spans="1:9" s="54" customFormat="1" ht="25.5" x14ac:dyDescent="0.25">
      <c r="A28" s="116" t="s">
        <v>26</v>
      </c>
      <c r="B28" s="117"/>
      <c r="C28" s="117"/>
      <c r="D28" s="117"/>
      <c r="E28" s="118"/>
      <c r="F28" s="6" t="s">
        <v>40</v>
      </c>
      <c r="G28" s="6" t="s">
        <v>41</v>
      </c>
      <c r="H28" s="5" t="s">
        <v>42</v>
      </c>
    </row>
    <row r="29" spans="1:9" x14ac:dyDescent="0.25">
      <c r="A29" s="112">
        <v>1</v>
      </c>
      <c r="B29" s="112"/>
      <c r="C29" s="112"/>
      <c r="D29" s="112"/>
      <c r="E29" s="112"/>
      <c r="F29" s="63">
        <v>3</v>
      </c>
      <c r="G29" s="64">
        <v>4</v>
      </c>
      <c r="H29" s="64">
        <v>5</v>
      </c>
    </row>
    <row r="30" spans="1:9" s="54" customFormat="1" ht="15" customHeight="1" x14ac:dyDescent="0.25">
      <c r="A30" s="119" t="s">
        <v>84</v>
      </c>
      <c r="B30" s="120"/>
      <c r="C30" s="120"/>
      <c r="D30" s="120"/>
      <c r="E30" s="121"/>
      <c r="F30" s="81">
        <v>74696</v>
      </c>
      <c r="G30" s="81">
        <v>30779.73</v>
      </c>
      <c r="H30" s="93">
        <f>+F30+G30</f>
        <v>105475.73</v>
      </c>
      <c r="I30" s="96"/>
    </row>
    <row r="31" spans="1:9" s="54" customFormat="1" ht="14.45" customHeight="1" x14ac:dyDescent="0.25">
      <c r="A31" s="104" t="s">
        <v>85</v>
      </c>
      <c r="B31" s="105"/>
      <c r="C31" s="105"/>
      <c r="D31" s="105"/>
      <c r="E31" s="105"/>
      <c r="F31" s="80">
        <f>F24+F30</f>
        <v>43506</v>
      </c>
      <c r="G31" s="80">
        <f t="shared" ref="G31" si="6">G24+G30</f>
        <v>0</v>
      </c>
      <c r="H31" s="94">
        <f>+F31+G31</f>
        <v>43506</v>
      </c>
    </row>
    <row r="32" spans="1:9" s="54" customFormat="1" ht="44.25" customHeight="1" x14ac:dyDescent="0.25">
      <c r="A32" s="126" t="s">
        <v>86</v>
      </c>
      <c r="B32" s="127"/>
      <c r="C32" s="127"/>
      <c r="D32" s="127"/>
      <c r="E32" s="128"/>
      <c r="F32" s="80">
        <f>F24+F30-F31</f>
        <v>0</v>
      </c>
      <c r="G32" s="80">
        <f t="shared" ref="G32" si="7">G15+G23+G30-G31</f>
        <v>-3.637978807091713E-12</v>
      </c>
      <c r="H32" s="94">
        <f>H30-H31</f>
        <v>61969.729999999996</v>
      </c>
      <c r="I32" s="96"/>
    </row>
    <row r="33" spans="1:8" s="54" customFormat="1" ht="15" customHeight="1" x14ac:dyDescent="0.25">
      <c r="A33" s="82"/>
      <c r="B33" s="83"/>
      <c r="C33" s="83"/>
      <c r="D33" s="83"/>
      <c r="E33" s="83"/>
      <c r="F33" s="83"/>
      <c r="G33" s="83"/>
      <c r="H33" s="83"/>
    </row>
    <row r="34" spans="1:8" s="54" customFormat="1" ht="15" customHeight="1" x14ac:dyDescent="0.25">
      <c r="A34" s="122" t="s">
        <v>24</v>
      </c>
      <c r="B34" s="122"/>
      <c r="C34" s="122"/>
      <c r="D34" s="122"/>
      <c r="E34" s="122"/>
      <c r="F34" s="122"/>
      <c r="G34" s="122"/>
      <c r="H34" s="122"/>
    </row>
    <row r="35" spans="1:8" s="54" customFormat="1" ht="18.75" x14ac:dyDescent="0.25">
      <c r="A35" s="84"/>
      <c r="B35" s="85"/>
      <c r="C35" s="85"/>
      <c r="D35" s="85"/>
      <c r="E35" s="85"/>
      <c r="F35" s="85"/>
      <c r="G35" s="86"/>
      <c r="H35" s="86"/>
    </row>
    <row r="36" spans="1:8" s="54" customFormat="1" ht="25.5" x14ac:dyDescent="0.25">
      <c r="A36" s="123" t="s">
        <v>26</v>
      </c>
      <c r="B36" s="124"/>
      <c r="C36" s="124"/>
      <c r="D36" s="124"/>
      <c r="E36" s="125"/>
      <c r="F36" s="87" t="s">
        <v>40</v>
      </c>
      <c r="G36" s="87" t="s">
        <v>41</v>
      </c>
      <c r="H36" s="88" t="s">
        <v>42</v>
      </c>
    </row>
    <row r="37" spans="1:8" x14ac:dyDescent="0.25">
      <c r="A37" s="129">
        <v>1</v>
      </c>
      <c r="B37" s="129"/>
      <c r="C37" s="129"/>
      <c r="D37" s="129"/>
      <c r="E37" s="129"/>
      <c r="F37" s="89">
        <v>3</v>
      </c>
      <c r="G37" s="90">
        <v>4</v>
      </c>
      <c r="H37" s="90">
        <v>5</v>
      </c>
    </row>
    <row r="38" spans="1:8" s="54" customFormat="1" x14ac:dyDescent="0.25">
      <c r="A38" s="119" t="s">
        <v>84</v>
      </c>
      <c r="B38" s="120"/>
      <c r="C38" s="120"/>
      <c r="D38" s="120"/>
      <c r="E38" s="121"/>
      <c r="F38" s="81">
        <v>74696</v>
      </c>
      <c r="G38" s="81">
        <f>+G30</f>
        <v>30779.73</v>
      </c>
      <c r="H38" s="93">
        <f>+F38+G38</f>
        <v>105475.73</v>
      </c>
    </row>
    <row r="39" spans="1:8" s="54" customFormat="1" ht="32.25" customHeight="1" x14ac:dyDescent="0.25">
      <c r="A39" s="119" t="s">
        <v>0</v>
      </c>
      <c r="B39" s="120"/>
      <c r="C39" s="120"/>
      <c r="D39" s="120"/>
      <c r="E39" s="121"/>
      <c r="F39" s="81">
        <v>-31190</v>
      </c>
      <c r="G39" s="81">
        <f>+G38</f>
        <v>30779.73</v>
      </c>
      <c r="H39" s="93">
        <f>+F39-G39</f>
        <v>-61969.729999999996</v>
      </c>
    </row>
    <row r="40" spans="1:8" s="54" customFormat="1" ht="25.5" customHeight="1" x14ac:dyDescent="0.25">
      <c r="A40" s="119" t="s">
        <v>87</v>
      </c>
      <c r="B40" s="130"/>
      <c r="C40" s="130"/>
      <c r="D40" s="130"/>
      <c r="E40" s="131"/>
      <c r="F40" s="81">
        <v>0</v>
      </c>
      <c r="G40" s="81">
        <v>0</v>
      </c>
      <c r="H40" s="93">
        <f>+F40+G40</f>
        <v>0</v>
      </c>
    </row>
    <row r="41" spans="1:8" s="54" customFormat="1" ht="15" customHeight="1" x14ac:dyDescent="0.25">
      <c r="A41" s="104" t="s">
        <v>85</v>
      </c>
      <c r="B41" s="105"/>
      <c r="C41" s="105"/>
      <c r="D41" s="105"/>
      <c r="E41" s="105"/>
      <c r="F41" s="91">
        <f>F38+F39+F40</f>
        <v>43506</v>
      </c>
      <c r="G41" s="91">
        <f>G38-G39</f>
        <v>0</v>
      </c>
      <c r="H41" s="95">
        <f>H38+H39+H40</f>
        <v>43506</v>
      </c>
    </row>
    <row r="42" spans="1:8" x14ac:dyDescent="0.25">
      <c r="A42" s="92"/>
      <c r="B42" s="92"/>
      <c r="C42" s="92"/>
      <c r="D42" s="92"/>
      <c r="E42" s="92"/>
      <c r="F42" s="92"/>
      <c r="G42" s="92"/>
      <c r="H42" s="92"/>
    </row>
  </sheetData>
  <mergeCells count="31">
    <mergeCell ref="A37:E37"/>
    <mergeCell ref="A38:E38"/>
    <mergeCell ref="A39:E39"/>
    <mergeCell ref="A40:E40"/>
    <mergeCell ref="A41:E41"/>
    <mergeCell ref="A29:E29"/>
    <mergeCell ref="A30:E30"/>
    <mergeCell ref="A34:H34"/>
    <mergeCell ref="A36:E36"/>
    <mergeCell ref="A32:E32"/>
    <mergeCell ref="A15:E15"/>
    <mergeCell ref="A17:H17"/>
    <mergeCell ref="A20:E20"/>
    <mergeCell ref="A21:E21"/>
    <mergeCell ref="A28:E28"/>
    <mergeCell ref="A1:H1"/>
    <mergeCell ref="A3:H3"/>
    <mergeCell ref="A5:H5"/>
    <mergeCell ref="A13:E13"/>
    <mergeCell ref="A31:E31"/>
    <mergeCell ref="A24:E24"/>
    <mergeCell ref="A19:E19"/>
    <mergeCell ref="A22:E22"/>
    <mergeCell ref="A23:E23"/>
    <mergeCell ref="A26:H26"/>
    <mergeCell ref="A7:E7"/>
    <mergeCell ref="A8:E8"/>
    <mergeCell ref="A10:E10"/>
    <mergeCell ref="A9:E9"/>
    <mergeCell ref="A11:E11"/>
    <mergeCell ref="A14:E14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4"/>
  <sheetViews>
    <sheetView workbookViewId="0">
      <selection sqref="A1:F1"/>
    </sheetView>
  </sheetViews>
  <sheetFormatPr defaultColWidth="8.85546875" defaultRowHeight="15" x14ac:dyDescent="0.25"/>
  <cols>
    <col min="1" max="1" width="11.5703125" style="3" customWidth="1"/>
    <col min="2" max="2" width="44.7109375" style="3" customWidth="1"/>
    <col min="3" max="3" width="19.5703125" style="3" customWidth="1"/>
    <col min="4" max="4" width="23.5703125" style="3" customWidth="1"/>
    <col min="5" max="6" width="19.42578125" style="3" customWidth="1"/>
    <col min="7" max="8" width="25.28515625" style="3" customWidth="1"/>
    <col min="9" max="16384" width="8.85546875" style="3"/>
  </cols>
  <sheetData>
    <row r="1" spans="1:8" ht="45" customHeight="1" x14ac:dyDescent="0.25">
      <c r="A1" s="133" t="s">
        <v>88</v>
      </c>
      <c r="B1" s="133"/>
      <c r="C1" s="133"/>
      <c r="D1" s="133"/>
      <c r="E1" s="133"/>
      <c r="F1" s="133"/>
      <c r="G1" s="1"/>
      <c r="H1" s="1"/>
    </row>
    <row r="2" spans="1:8" ht="15.6" customHeight="1" x14ac:dyDescent="0.25">
      <c r="A2" s="132" t="s">
        <v>2</v>
      </c>
      <c r="B2" s="132"/>
      <c r="C2" s="132"/>
      <c r="D2" s="132"/>
      <c r="E2" s="132"/>
      <c r="F2" s="28"/>
      <c r="G2" s="4"/>
      <c r="H2" s="4"/>
    </row>
    <row r="3" spans="1:8" ht="18.75" x14ac:dyDescent="0.25">
      <c r="A3" s="1"/>
      <c r="B3" s="1"/>
      <c r="C3" s="1"/>
      <c r="D3" s="1"/>
      <c r="E3" s="1"/>
      <c r="F3" s="1"/>
      <c r="G3" s="2"/>
      <c r="H3" s="2"/>
    </row>
    <row r="4" spans="1:8" ht="15.6" customHeight="1" x14ac:dyDescent="0.25">
      <c r="A4" s="132" t="s">
        <v>57</v>
      </c>
      <c r="B4" s="132"/>
      <c r="C4" s="132"/>
      <c r="D4" s="132"/>
      <c r="E4" s="132"/>
      <c r="F4" s="28"/>
      <c r="G4" s="29"/>
      <c r="H4" s="29"/>
    </row>
    <row r="5" spans="1:8" ht="18.75" x14ac:dyDescent="0.25">
      <c r="A5" s="1"/>
      <c r="B5" s="1"/>
      <c r="C5" s="1"/>
      <c r="D5" s="1"/>
      <c r="E5" s="1"/>
      <c r="F5" s="1"/>
      <c r="G5" s="2"/>
      <c r="H5" s="2"/>
    </row>
    <row r="6" spans="1:8" ht="25.5" x14ac:dyDescent="0.25">
      <c r="A6" s="5" t="s">
        <v>44</v>
      </c>
      <c r="B6" s="30" t="s">
        <v>26</v>
      </c>
      <c r="C6" s="6" t="s">
        <v>40</v>
      </c>
      <c r="D6" s="6" t="s">
        <v>41</v>
      </c>
      <c r="E6" s="5" t="s">
        <v>42</v>
      </c>
    </row>
    <row r="7" spans="1:8" s="8" customFormat="1" ht="11.25" x14ac:dyDescent="0.2">
      <c r="A7" s="7">
        <v>1</v>
      </c>
      <c r="B7" s="7">
        <v>2</v>
      </c>
      <c r="C7" s="7">
        <v>4</v>
      </c>
      <c r="D7" s="7">
        <v>5</v>
      </c>
      <c r="E7" s="7">
        <v>6</v>
      </c>
    </row>
    <row r="8" spans="1:8" x14ac:dyDescent="0.25">
      <c r="A8" s="31"/>
      <c r="B8" s="31" t="s">
        <v>58</v>
      </c>
      <c r="C8" s="49"/>
      <c r="D8" s="26"/>
      <c r="E8" s="26"/>
    </row>
    <row r="9" spans="1:8" x14ac:dyDescent="0.25">
      <c r="A9" s="31">
        <v>6</v>
      </c>
      <c r="B9" s="31" t="s">
        <v>3</v>
      </c>
      <c r="C9" s="70">
        <f t="shared" ref="C9" si="0">+C10+C13</f>
        <v>148626</v>
      </c>
      <c r="D9" s="70">
        <f>+D10</f>
        <v>0</v>
      </c>
      <c r="E9" s="70">
        <f>+C9+D9</f>
        <v>148626</v>
      </c>
    </row>
    <row r="10" spans="1:8" ht="25.5" x14ac:dyDescent="0.25">
      <c r="A10" s="41">
        <v>66</v>
      </c>
      <c r="B10" s="31" t="s">
        <v>59</v>
      </c>
      <c r="C10" s="70">
        <f t="shared" ref="C10" si="1">+C11</f>
        <v>22000</v>
      </c>
      <c r="D10" s="70">
        <f>+D11</f>
        <v>0</v>
      </c>
      <c r="E10" s="70">
        <f>+C10+D10</f>
        <v>22000</v>
      </c>
    </row>
    <row r="11" spans="1:8" x14ac:dyDescent="0.25">
      <c r="A11" s="42">
        <v>661</v>
      </c>
      <c r="B11" s="33" t="s">
        <v>60</v>
      </c>
      <c r="C11" s="53">
        <f>+C12</f>
        <v>22000</v>
      </c>
      <c r="D11" s="97">
        <f>+D12</f>
        <v>0</v>
      </c>
      <c r="E11" s="53">
        <f t="shared" ref="E11:E12" si="2">+C11+D11</f>
        <v>22000</v>
      </c>
    </row>
    <row r="12" spans="1:8" x14ac:dyDescent="0.25">
      <c r="A12" s="42">
        <v>6615</v>
      </c>
      <c r="B12" s="33" t="s">
        <v>61</v>
      </c>
      <c r="C12" s="53">
        <v>22000</v>
      </c>
      <c r="D12" s="98">
        <v>0</v>
      </c>
      <c r="E12" s="53">
        <f t="shared" si="2"/>
        <v>22000</v>
      </c>
    </row>
    <row r="13" spans="1:8" ht="25.5" x14ac:dyDescent="0.25">
      <c r="A13" s="41">
        <v>67</v>
      </c>
      <c r="B13" s="31" t="s">
        <v>62</v>
      </c>
      <c r="C13" s="70">
        <f t="shared" ref="C13" si="3">+C14</f>
        <v>126626</v>
      </c>
      <c r="D13" s="70">
        <f>+D14+D15+D16</f>
        <v>0</v>
      </c>
      <c r="E13" s="70">
        <f>+C13+D13</f>
        <v>126626</v>
      </c>
    </row>
    <row r="14" spans="1:8" ht="25.5" x14ac:dyDescent="0.25">
      <c r="A14" s="42">
        <v>671</v>
      </c>
      <c r="B14" s="43" t="s">
        <v>63</v>
      </c>
      <c r="C14" s="74">
        <f t="shared" ref="C14:D14" si="4">C15+C16</f>
        <v>126626</v>
      </c>
      <c r="D14" s="74">
        <f t="shared" si="4"/>
        <v>0</v>
      </c>
      <c r="E14" s="74">
        <f>+C14+D14</f>
        <v>126626</v>
      </c>
    </row>
    <row r="15" spans="1:8" ht="25.5" x14ac:dyDescent="0.25">
      <c r="A15" s="42">
        <v>6711</v>
      </c>
      <c r="B15" s="43" t="s">
        <v>64</v>
      </c>
      <c r="C15" s="74">
        <f>+'[1]Posebni dio'!D12</f>
        <v>124626</v>
      </c>
      <c r="D15" s="74">
        <v>2000</v>
      </c>
      <c r="E15" s="74">
        <f>+C15+D15</f>
        <v>126626</v>
      </c>
    </row>
    <row r="16" spans="1:8" ht="25.5" x14ac:dyDescent="0.25">
      <c r="A16" s="42">
        <v>6712</v>
      </c>
      <c r="B16" s="43" t="s">
        <v>65</v>
      </c>
      <c r="C16" s="74">
        <f>+'[1]Posebni dio'!D25</f>
        <v>2000</v>
      </c>
      <c r="D16" s="74">
        <v>-2000</v>
      </c>
      <c r="E16" s="74">
        <f>+C16+D16</f>
        <v>0</v>
      </c>
    </row>
    <row r="18" spans="1:6" ht="25.5" x14ac:dyDescent="0.25">
      <c r="A18" s="5" t="s">
        <v>44</v>
      </c>
      <c r="B18" s="30" t="s">
        <v>26</v>
      </c>
      <c r="C18" s="6" t="s">
        <v>40</v>
      </c>
      <c r="D18" s="6" t="s">
        <v>41</v>
      </c>
      <c r="E18" s="5" t="s">
        <v>42</v>
      </c>
    </row>
    <row r="19" spans="1:6" s="8" customFormat="1" ht="11.25" x14ac:dyDescent="0.2">
      <c r="A19" s="7">
        <v>1</v>
      </c>
      <c r="B19" s="7">
        <v>2</v>
      </c>
      <c r="C19" s="7">
        <v>4</v>
      </c>
      <c r="D19" s="7">
        <v>5</v>
      </c>
      <c r="E19" s="7">
        <v>6</v>
      </c>
    </row>
    <row r="20" spans="1:6" x14ac:dyDescent="0.25">
      <c r="A20" s="31"/>
      <c r="B20" s="31" t="s">
        <v>66</v>
      </c>
      <c r="C20" s="50"/>
      <c r="D20" s="75"/>
      <c r="E20" s="75"/>
    </row>
    <row r="21" spans="1:6" x14ac:dyDescent="0.25">
      <c r="A21" s="31">
        <v>3</v>
      </c>
      <c r="B21" s="31" t="s">
        <v>5</v>
      </c>
      <c r="C21" s="50">
        <f>+C22+C23+C24</f>
        <v>176316</v>
      </c>
      <c r="D21" s="50">
        <f>+D22+D23+D24</f>
        <v>34279.729999999996</v>
      </c>
      <c r="E21" s="50">
        <f t="shared" ref="E21:E26" si="5">+C21+D21</f>
        <v>210595.72999999998</v>
      </c>
    </row>
    <row r="22" spans="1:6" x14ac:dyDescent="0.25">
      <c r="A22" s="32">
        <v>31</v>
      </c>
      <c r="B22" s="33" t="s">
        <v>6</v>
      </c>
      <c r="C22" s="51">
        <f>+'POSEBNI DIO'!C14+'POSEBNI DIO'!C19</f>
        <v>156246</v>
      </c>
      <c r="D22" s="51">
        <f>2000+32921</f>
        <v>34921</v>
      </c>
      <c r="E22" s="51">
        <f t="shared" si="5"/>
        <v>191167</v>
      </c>
    </row>
    <row r="23" spans="1:6" x14ac:dyDescent="0.25">
      <c r="A23" s="42">
        <v>32</v>
      </c>
      <c r="B23" s="44" t="s">
        <v>11</v>
      </c>
      <c r="C23" s="76">
        <f>+'POSEBNI DIO'!C15+'POSEBNI DIO'!C20</f>
        <v>19710</v>
      </c>
      <c r="D23" s="76">
        <f>0+-615.22</f>
        <v>-615.22</v>
      </c>
      <c r="E23" s="76">
        <f t="shared" si="5"/>
        <v>19094.78</v>
      </c>
    </row>
    <row r="24" spans="1:6" x14ac:dyDescent="0.25">
      <c r="A24" s="42">
        <v>34</v>
      </c>
      <c r="B24" s="44" t="s">
        <v>15</v>
      </c>
      <c r="C24" s="76">
        <f>+'POSEBNI DIO'!C16+'POSEBNI DIO'!C21</f>
        <v>360</v>
      </c>
      <c r="D24" s="76">
        <v>-26.05</v>
      </c>
      <c r="E24" s="76">
        <f t="shared" si="5"/>
        <v>333.95</v>
      </c>
    </row>
    <row r="25" spans="1:6" x14ac:dyDescent="0.25">
      <c r="A25" s="45">
        <v>4</v>
      </c>
      <c r="B25" s="35" t="s">
        <v>7</v>
      </c>
      <c r="C25" s="50">
        <f>+C26</f>
        <v>3500</v>
      </c>
      <c r="D25" s="50">
        <f>+D26</f>
        <v>-3500</v>
      </c>
      <c r="E25" s="50">
        <f t="shared" si="5"/>
        <v>0</v>
      </c>
    </row>
    <row r="26" spans="1:6" x14ac:dyDescent="0.25">
      <c r="A26" s="32">
        <v>42</v>
      </c>
      <c r="B26" s="36" t="s">
        <v>14</v>
      </c>
      <c r="C26" s="51">
        <f>+'POSEBNI DIO'!C25+'POSEBNI DIO'!C28</f>
        <v>3500</v>
      </c>
      <c r="D26" s="51">
        <f>-2000-1500</f>
        <v>-3500</v>
      </c>
      <c r="E26" s="51">
        <f t="shared" si="5"/>
        <v>0</v>
      </c>
    </row>
    <row r="29" spans="1:6" ht="15.6" customHeight="1" x14ac:dyDescent="0.25">
      <c r="A29" s="132" t="s">
        <v>67</v>
      </c>
      <c r="B29" s="132"/>
      <c r="C29" s="132"/>
      <c r="D29" s="132"/>
      <c r="E29" s="132"/>
    </row>
    <row r="30" spans="1:6" ht="18.75" x14ac:dyDescent="0.25">
      <c r="A30" s="1"/>
      <c r="B30" s="1"/>
      <c r="C30" s="1"/>
      <c r="D30" s="1"/>
      <c r="E30" s="1"/>
      <c r="F30" s="1"/>
    </row>
    <row r="31" spans="1:6" ht="25.5" x14ac:dyDescent="0.25">
      <c r="A31" s="5" t="s">
        <v>44</v>
      </c>
      <c r="B31" s="30" t="s">
        <v>26</v>
      </c>
      <c r="C31" s="6" t="s">
        <v>40</v>
      </c>
      <c r="D31" s="6" t="s">
        <v>41</v>
      </c>
      <c r="E31" s="5" t="s">
        <v>42</v>
      </c>
    </row>
    <row r="32" spans="1:6" s="8" customFormat="1" ht="11.25" x14ac:dyDescent="0.2">
      <c r="A32" s="7">
        <v>1</v>
      </c>
      <c r="B32" s="7">
        <v>2</v>
      </c>
      <c r="C32" s="7">
        <v>4</v>
      </c>
      <c r="D32" s="7">
        <v>5</v>
      </c>
      <c r="E32" s="7">
        <v>6</v>
      </c>
    </row>
    <row r="33" spans="1:5" x14ac:dyDescent="0.25">
      <c r="A33" s="31"/>
      <c r="B33" s="31" t="s">
        <v>58</v>
      </c>
      <c r="C33" s="70"/>
      <c r="D33" s="70"/>
      <c r="E33" s="70"/>
    </row>
    <row r="34" spans="1:5" x14ac:dyDescent="0.25">
      <c r="A34" s="31">
        <v>1</v>
      </c>
      <c r="B34" s="31" t="s">
        <v>4</v>
      </c>
      <c r="C34" s="70">
        <f>+C35</f>
        <v>126626</v>
      </c>
      <c r="D34" s="70">
        <f>+D35</f>
        <v>0</v>
      </c>
      <c r="E34" s="70">
        <f>+E35</f>
        <v>126626</v>
      </c>
    </row>
    <row r="35" spans="1:5" x14ac:dyDescent="0.25">
      <c r="A35" s="32">
        <v>11</v>
      </c>
      <c r="B35" s="33" t="s">
        <v>4</v>
      </c>
      <c r="C35" s="53">
        <f>+'POSEBNI DIO'!C12+'POSEBNI DIO'!C23</f>
        <v>126626</v>
      </c>
      <c r="D35" s="53">
        <f>+'POSEBNI DIO'!D12+'POSEBNI DIO'!D23</f>
        <v>0</v>
      </c>
      <c r="E35" s="53">
        <f>+C35+D35</f>
        <v>126626</v>
      </c>
    </row>
    <row r="36" spans="1:5" x14ac:dyDescent="0.25">
      <c r="A36" s="41">
        <v>3</v>
      </c>
      <c r="B36" s="31" t="s">
        <v>54</v>
      </c>
      <c r="C36" s="70">
        <f>+C37</f>
        <v>22000</v>
      </c>
      <c r="D36" s="70">
        <f>+D37</f>
        <v>0</v>
      </c>
      <c r="E36" s="70">
        <f>+E37</f>
        <v>22000</v>
      </c>
    </row>
    <row r="37" spans="1:5" x14ac:dyDescent="0.25">
      <c r="A37" s="42">
        <v>31</v>
      </c>
      <c r="B37" s="43" t="s">
        <v>68</v>
      </c>
      <c r="C37" s="74">
        <v>22000</v>
      </c>
      <c r="D37" s="74">
        <v>0</v>
      </c>
      <c r="E37" s="74">
        <f>+C37+D37</f>
        <v>22000</v>
      </c>
    </row>
    <row r="38" spans="1:5" x14ac:dyDescent="0.25">
      <c r="C38" s="52"/>
      <c r="D38" s="52"/>
      <c r="E38" s="52"/>
    </row>
    <row r="39" spans="1:5" ht="25.5" x14ac:dyDescent="0.25">
      <c r="A39" s="5" t="s">
        <v>44</v>
      </c>
      <c r="B39" s="30" t="s">
        <v>26</v>
      </c>
      <c r="C39" s="71" t="s">
        <v>40</v>
      </c>
      <c r="D39" s="71" t="s">
        <v>41</v>
      </c>
      <c r="E39" s="72" t="s">
        <v>42</v>
      </c>
    </row>
    <row r="40" spans="1:5" s="8" customFormat="1" ht="11.25" x14ac:dyDescent="0.2">
      <c r="A40" s="7">
        <v>1</v>
      </c>
      <c r="B40" s="7">
        <v>2</v>
      </c>
      <c r="C40" s="73">
        <v>4</v>
      </c>
      <c r="D40" s="73">
        <v>5</v>
      </c>
      <c r="E40" s="73">
        <v>6</v>
      </c>
    </row>
    <row r="41" spans="1:5" x14ac:dyDescent="0.25">
      <c r="A41" s="31"/>
      <c r="B41" s="31" t="s">
        <v>66</v>
      </c>
      <c r="C41" s="77"/>
      <c r="D41" s="77"/>
      <c r="E41" s="77"/>
    </row>
    <row r="42" spans="1:5" x14ac:dyDescent="0.25">
      <c r="A42" s="31">
        <v>1</v>
      </c>
      <c r="B42" s="31" t="s">
        <v>18</v>
      </c>
      <c r="C42" s="70">
        <f>+C43</f>
        <v>126626</v>
      </c>
      <c r="D42" s="70">
        <f>+D43</f>
        <v>0</v>
      </c>
      <c r="E42" s="70">
        <f>+E43</f>
        <v>126626</v>
      </c>
    </row>
    <row r="43" spans="1:5" x14ac:dyDescent="0.25">
      <c r="A43" s="32">
        <v>11</v>
      </c>
      <c r="B43" s="33" t="s">
        <v>19</v>
      </c>
      <c r="C43" s="53">
        <f>+'POSEBNI DIO'!C12+'POSEBNI DIO'!C23</f>
        <v>126626</v>
      </c>
      <c r="D43" s="53">
        <f>+'POSEBNI DIO'!D12+'POSEBNI DIO'!D23</f>
        <v>0</v>
      </c>
      <c r="E43" s="53">
        <f>+C43+D43</f>
        <v>126626</v>
      </c>
    </row>
    <row r="44" spans="1:5" x14ac:dyDescent="0.25">
      <c r="A44" s="41">
        <v>3</v>
      </c>
      <c r="B44" s="31" t="s">
        <v>54</v>
      </c>
      <c r="C44" s="70">
        <f>+C45</f>
        <v>53190</v>
      </c>
      <c r="D44" s="70">
        <f>+D45</f>
        <v>30779.73</v>
      </c>
      <c r="E44" s="70">
        <f>+E45</f>
        <v>83969.73</v>
      </c>
    </row>
    <row r="45" spans="1:5" x14ac:dyDescent="0.25">
      <c r="A45" s="42">
        <v>31</v>
      </c>
      <c r="B45" s="43" t="s">
        <v>68</v>
      </c>
      <c r="C45" s="74">
        <f>+'POSEBNI DIO'!C17+'POSEBNI DIO'!C26</f>
        <v>53190</v>
      </c>
      <c r="D45" s="74">
        <f>+'POSEBNI DIO'!D17+'POSEBNI DIO'!D26</f>
        <v>30779.73</v>
      </c>
      <c r="E45" s="74">
        <f>+C45+D45</f>
        <v>83969.73</v>
      </c>
    </row>
    <row r="48" spans="1:5" ht="15.75" x14ac:dyDescent="0.25">
      <c r="B48" s="132" t="s">
        <v>69</v>
      </c>
      <c r="C48" s="132"/>
      <c r="D48" s="132"/>
      <c r="E48" s="132"/>
    </row>
    <row r="49" spans="1:5" ht="18.75" x14ac:dyDescent="0.25">
      <c r="B49" s="1"/>
      <c r="C49" s="1"/>
      <c r="D49" s="1"/>
      <c r="E49" s="1"/>
    </row>
    <row r="50" spans="1:5" ht="25.5" x14ac:dyDescent="0.25">
      <c r="A50" s="5" t="s">
        <v>44</v>
      </c>
      <c r="B50" s="30" t="s">
        <v>26</v>
      </c>
      <c r="C50" s="6" t="s">
        <v>40</v>
      </c>
      <c r="D50" s="6" t="s">
        <v>41</v>
      </c>
      <c r="E50" s="5" t="s">
        <v>42</v>
      </c>
    </row>
    <row r="51" spans="1:5" x14ac:dyDescent="0.25">
      <c r="A51" s="7">
        <v>1</v>
      </c>
      <c r="B51" s="7">
        <v>2</v>
      </c>
      <c r="C51" s="7">
        <v>4</v>
      </c>
      <c r="D51" s="7">
        <v>5</v>
      </c>
      <c r="E51" s="7">
        <v>6</v>
      </c>
    </row>
    <row r="52" spans="1:5" x14ac:dyDescent="0.25">
      <c r="A52" s="46"/>
      <c r="B52" s="31" t="s">
        <v>66</v>
      </c>
      <c r="C52" s="70">
        <f t="shared" ref="C52:C53" si="6">+C53</f>
        <v>179816</v>
      </c>
      <c r="D52" s="70">
        <f>+D53</f>
        <v>30779.730000000003</v>
      </c>
      <c r="E52" s="70">
        <f>C52+D52</f>
        <v>210595.73</v>
      </c>
    </row>
    <row r="53" spans="1:5" x14ac:dyDescent="0.25">
      <c r="A53" s="47" t="s">
        <v>70</v>
      </c>
      <c r="B53" s="31" t="s">
        <v>71</v>
      </c>
      <c r="C53" s="74">
        <f t="shared" si="6"/>
        <v>179816</v>
      </c>
      <c r="D53" s="74">
        <f>+D54</f>
        <v>30779.730000000003</v>
      </c>
      <c r="E53" s="53">
        <f t="shared" ref="E53:E54" si="7">C53+D53</f>
        <v>210595.73</v>
      </c>
    </row>
    <row r="54" spans="1:5" x14ac:dyDescent="0.25">
      <c r="A54" s="48" t="s">
        <v>72</v>
      </c>
      <c r="B54" s="43" t="s">
        <v>73</v>
      </c>
      <c r="C54" s="74">
        <v>179816</v>
      </c>
      <c r="D54" s="74">
        <f>34279.73-3500</f>
        <v>30779.730000000003</v>
      </c>
      <c r="E54" s="53">
        <f t="shared" si="7"/>
        <v>210595.73</v>
      </c>
    </row>
  </sheetData>
  <mergeCells count="5">
    <mergeCell ref="A29:E29"/>
    <mergeCell ref="B48:E48"/>
    <mergeCell ref="A1:F1"/>
    <mergeCell ref="A2:E2"/>
    <mergeCell ref="A4:E4"/>
  </mergeCells>
  <pageMargins left="0.7" right="0.7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2"/>
  <sheetViews>
    <sheetView workbookViewId="0">
      <selection sqref="A1:F1"/>
    </sheetView>
  </sheetViews>
  <sheetFormatPr defaultColWidth="8.85546875" defaultRowHeight="15" x14ac:dyDescent="0.25"/>
  <cols>
    <col min="1" max="1" width="7.85546875" style="3" bestFit="1" customWidth="1"/>
    <col min="2" max="2" width="44.7109375" style="3" customWidth="1"/>
    <col min="3" max="3" width="19.5703125" style="3" customWidth="1"/>
    <col min="4" max="4" width="24.7109375" style="3" customWidth="1"/>
    <col min="5" max="6" width="19.42578125" style="3" customWidth="1"/>
    <col min="7" max="8" width="25.28515625" style="3" customWidth="1"/>
    <col min="9" max="16384" width="8.85546875" style="3"/>
  </cols>
  <sheetData>
    <row r="1" spans="1:8" ht="42" customHeight="1" x14ac:dyDescent="0.25">
      <c r="A1" s="133" t="s">
        <v>88</v>
      </c>
      <c r="B1" s="133"/>
      <c r="C1" s="133"/>
      <c r="D1" s="133"/>
      <c r="E1" s="133"/>
      <c r="F1" s="133"/>
      <c r="G1" s="1"/>
      <c r="H1" s="1"/>
    </row>
    <row r="2" spans="1:8" ht="18" customHeight="1" x14ac:dyDescent="0.25">
      <c r="A2" s="132" t="s">
        <v>8</v>
      </c>
      <c r="B2" s="132"/>
      <c r="C2" s="132"/>
      <c r="D2" s="132"/>
      <c r="E2" s="132"/>
      <c r="F2" s="28"/>
      <c r="G2" s="4"/>
      <c r="H2" s="4"/>
    </row>
    <row r="3" spans="1:8" ht="18.75" x14ac:dyDescent="0.25">
      <c r="A3" s="1"/>
      <c r="B3" s="1"/>
      <c r="C3" s="1"/>
      <c r="D3" s="1"/>
      <c r="E3" s="1"/>
      <c r="F3" s="1"/>
      <c r="G3" s="2"/>
      <c r="H3" s="2"/>
    </row>
    <row r="4" spans="1:8" ht="15.75" x14ac:dyDescent="0.25">
      <c r="A4" s="132" t="s">
        <v>43</v>
      </c>
      <c r="B4" s="132"/>
      <c r="C4" s="132"/>
      <c r="D4" s="132"/>
      <c r="E4" s="132"/>
      <c r="F4" s="28"/>
      <c r="G4" s="29"/>
      <c r="H4" s="29"/>
    </row>
    <row r="5" spans="1:8" ht="18" customHeight="1" x14ac:dyDescent="0.25">
      <c r="A5" s="1"/>
      <c r="B5" s="1"/>
      <c r="C5" s="1"/>
      <c r="D5" s="1"/>
      <c r="E5" s="1"/>
      <c r="F5" s="1"/>
      <c r="G5" s="2"/>
      <c r="H5" s="2"/>
    </row>
    <row r="6" spans="1:8" ht="25.5" x14ac:dyDescent="0.25">
      <c r="A6" s="5" t="s">
        <v>44</v>
      </c>
      <c r="B6" s="30" t="s">
        <v>26</v>
      </c>
      <c r="C6" s="6" t="s">
        <v>40</v>
      </c>
      <c r="D6" s="6" t="s">
        <v>41</v>
      </c>
      <c r="E6" s="5" t="s">
        <v>42</v>
      </c>
    </row>
    <row r="7" spans="1:8" s="8" customFormat="1" ht="11.25" x14ac:dyDescent="0.2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8" x14ac:dyDescent="0.25">
      <c r="A8" s="31">
        <v>8</v>
      </c>
      <c r="B8" s="31" t="s">
        <v>45</v>
      </c>
      <c r="C8" s="31"/>
      <c r="D8" s="31"/>
      <c r="E8" s="13"/>
    </row>
    <row r="9" spans="1:8" x14ac:dyDescent="0.25">
      <c r="A9" s="32">
        <v>84</v>
      </c>
      <c r="B9" s="33" t="s">
        <v>46</v>
      </c>
      <c r="C9" s="31"/>
      <c r="D9" s="31"/>
      <c r="E9" s="13"/>
    </row>
    <row r="10" spans="1:8" x14ac:dyDescent="0.25">
      <c r="A10" s="32" t="s">
        <v>47</v>
      </c>
      <c r="B10" s="34"/>
      <c r="C10" s="33"/>
      <c r="D10" s="33"/>
      <c r="E10" s="13"/>
    </row>
    <row r="11" spans="1:8" x14ac:dyDescent="0.25">
      <c r="A11" s="31">
        <v>5</v>
      </c>
      <c r="B11" s="35" t="s">
        <v>48</v>
      </c>
      <c r="C11" s="33"/>
      <c r="D11" s="33"/>
      <c r="E11" s="13"/>
    </row>
    <row r="12" spans="1:8" x14ac:dyDescent="0.25">
      <c r="A12" s="32">
        <v>54</v>
      </c>
      <c r="B12" s="36" t="s">
        <v>49</v>
      </c>
      <c r="C12" s="33"/>
      <c r="D12" s="33"/>
      <c r="E12" s="13"/>
    </row>
    <row r="13" spans="1:8" x14ac:dyDescent="0.25">
      <c r="A13" s="32" t="s">
        <v>47</v>
      </c>
      <c r="B13" s="35"/>
      <c r="C13" s="33"/>
      <c r="D13" s="33"/>
      <c r="E13" s="13"/>
    </row>
    <row r="16" spans="1:8" ht="15.75" x14ac:dyDescent="0.25">
      <c r="B16" s="132" t="s">
        <v>50</v>
      </c>
      <c r="C16" s="132"/>
      <c r="D16" s="132"/>
      <c r="E16" s="132"/>
    </row>
    <row r="17" spans="1:5" ht="18.75" x14ac:dyDescent="0.25">
      <c r="B17" s="1"/>
      <c r="C17" s="1"/>
      <c r="D17" s="1"/>
      <c r="E17" s="1"/>
    </row>
    <row r="18" spans="1:5" ht="25.5" x14ac:dyDescent="0.25">
      <c r="A18" s="5" t="s">
        <v>44</v>
      </c>
      <c r="B18" s="30" t="s">
        <v>26</v>
      </c>
      <c r="C18" s="6" t="s">
        <v>40</v>
      </c>
      <c r="D18" s="6" t="s">
        <v>41</v>
      </c>
      <c r="E18" s="5" t="s">
        <v>42</v>
      </c>
    </row>
    <row r="19" spans="1:5" x14ac:dyDescent="0.25">
      <c r="A19" s="7">
        <v>1</v>
      </c>
      <c r="B19" s="7">
        <v>2</v>
      </c>
      <c r="C19" s="7">
        <v>3</v>
      </c>
      <c r="D19" s="7">
        <v>4</v>
      </c>
      <c r="E19" s="7">
        <v>5</v>
      </c>
    </row>
    <row r="20" spans="1:5" x14ac:dyDescent="0.25">
      <c r="A20" s="31">
        <v>8</v>
      </c>
      <c r="B20" s="31" t="s">
        <v>51</v>
      </c>
      <c r="C20" s="31"/>
      <c r="D20" s="31"/>
      <c r="E20" s="13"/>
    </row>
    <row r="21" spans="1:5" x14ac:dyDescent="0.25">
      <c r="A21" s="32">
        <v>81</v>
      </c>
      <c r="B21" s="33" t="s">
        <v>52</v>
      </c>
      <c r="C21" s="33"/>
      <c r="D21" s="33"/>
      <c r="E21" s="13"/>
    </row>
    <row r="22" spans="1:5" x14ac:dyDescent="0.25">
      <c r="A22" s="37" t="s">
        <v>47</v>
      </c>
      <c r="B22" s="33"/>
      <c r="C22" s="38"/>
      <c r="D22" s="38"/>
      <c r="E22" s="38"/>
    </row>
    <row r="23" spans="1:5" x14ac:dyDescent="0.25">
      <c r="A23" s="38"/>
      <c r="B23" s="39"/>
      <c r="C23" s="38"/>
      <c r="D23" s="38"/>
      <c r="E23" s="38"/>
    </row>
    <row r="24" spans="1:5" x14ac:dyDescent="0.25">
      <c r="A24" s="38"/>
      <c r="B24" s="31" t="s">
        <v>53</v>
      </c>
      <c r="C24" s="38"/>
      <c r="D24" s="38"/>
      <c r="E24" s="38"/>
    </row>
    <row r="25" spans="1:5" x14ac:dyDescent="0.25">
      <c r="A25" s="31">
        <v>1</v>
      </c>
      <c r="B25" s="31" t="s">
        <v>4</v>
      </c>
      <c r="C25" s="31"/>
      <c r="D25" s="31"/>
      <c r="E25" s="13"/>
    </row>
    <row r="26" spans="1:5" x14ac:dyDescent="0.25">
      <c r="A26" s="32">
        <v>11</v>
      </c>
      <c r="B26" s="33" t="s">
        <v>4</v>
      </c>
      <c r="C26" s="33"/>
      <c r="D26" s="33"/>
      <c r="E26" s="13"/>
    </row>
    <row r="27" spans="1:5" x14ac:dyDescent="0.25">
      <c r="A27" s="37" t="s">
        <v>47</v>
      </c>
      <c r="B27" s="40"/>
      <c r="C27" s="38"/>
      <c r="D27" s="38"/>
      <c r="E27" s="38"/>
    </row>
    <row r="28" spans="1:5" x14ac:dyDescent="0.25">
      <c r="A28" s="31">
        <v>3</v>
      </c>
      <c r="B28" s="31" t="s">
        <v>54</v>
      </c>
      <c r="C28" s="31"/>
      <c r="D28" s="31"/>
      <c r="E28" s="13"/>
    </row>
    <row r="29" spans="1:5" x14ac:dyDescent="0.25">
      <c r="A29" s="32">
        <v>31</v>
      </c>
      <c r="B29" s="33" t="s">
        <v>33</v>
      </c>
      <c r="C29" s="33"/>
      <c r="D29" s="33"/>
      <c r="E29" s="13"/>
    </row>
    <row r="30" spans="1:5" x14ac:dyDescent="0.25">
      <c r="A30" s="31">
        <v>4</v>
      </c>
      <c r="B30" s="31" t="s">
        <v>55</v>
      </c>
      <c r="C30" s="31"/>
      <c r="D30" s="31"/>
      <c r="E30" s="13"/>
    </row>
    <row r="31" spans="1:5" x14ac:dyDescent="0.25">
      <c r="A31" s="32">
        <v>43</v>
      </c>
      <c r="B31" s="33" t="s">
        <v>56</v>
      </c>
      <c r="C31" s="33"/>
      <c r="D31" s="33"/>
      <c r="E31" s="13"/>
    </row>
    <row r="32" spans="1:5" x14ac:dyDescent="0.25">
      <c r="A32" s="32" t="s">
        <v>47</v>
      </c>
      <c r="B32" s="33"/>
      <c r="C32" s="33"/>
      <c r="D32" s="33"/>
      <c r="E32" s="13"/>
    </row>
  </sheetData>
  <mergeCells count="4">
    <mergeCell ref="B16:E16"/>
    <mergeCell ref="A1:F1"/>
    <mergeCell ref="A2:E2"/>
    <mergeCell ref="A4:E4"/>
  </mergeCells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8"/>
  <sheetViews>
    <sheetView tabSelected="1" workbookViewId="0">
      <selection sqref="A1:H1"/>
    </sheetView>
  </sheetViews>
  <sheetFormatPr defaultColWidth="8.85546875" defaultRowHeight="15" x14ac:dyDescent="0.25"/>
  <cols>
    <col min="1" max="1" width="35.28515625" style="3" customWidth="1"/>
    <col min="2" max="2" width="34.28515625" style="3" customWidth="1"/>
    <col min="3" max="5" width="25.28515625" style="3" customWidth="1"/>
    <col min="6" max="16384" width="8.85546875" style="3"/>
  </cols>
  <sheetData>
    <row r="1" spans="1:8" ht="42" customHeight="1" x14ac:dyDescent="0.25">
      <c r="A1" s="133" t="s">
        <v>88</v>
      </c>
      <c r="B1" s="133"/>
      <c r="C1" s="133"/>
      <c r="D1" s="133"/>
      <c r="E1" s="133"/>
      <c r="F1" s="133"/>
      <c r="G1" s="133"/>
      <c r="H1" s="133"/>
    </row>
    <row r="2" spans="1:8" ht="15.75" x14ac:dyDescent="0.25">
      <c r="A2" s="132" t="s">
        <v>9</v>
      </c>
      <c r="B2" s="134"/>
      <c r="C2" s="134"/>
      <c r="D2" s="134"/>
      <c r="E2" s="134"/>
    </row>
    <row r="3" spans="1:8" ht="18" customHeight="1" x14ac:dyDescent="0.25">
      <c r="A3" s="1"/>
      <c r="B3" s="1"/>
      <c r="C3" s="1"/>
      <c r="D3" s="1"/>
      <c r="E3" s="1"/>
    </row>
    <row r="4" spans="1:8" ht="25.5" x14ac:dyDescent="0.25">
      <c r="A4" s="5" t="s">
        <v>25</v>
      </c>
      <c r="B4" s="5" t="s">
        <v>26</v>
      </c>
      <c r="C4" s="6" t="s">
        <v>40</v>
      </c>
      <c r="D4" s="6" t="s">
        <v>41</v>
      </c>
      <c r="E4" s="5" t="s">
        <v>42</v>
      </c>
    </row>
    <row r="5" spans="1:8" s="8" customFormat="1" ht="11.25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</row>
    <row r="6" spans="1:8" ht="25.5" x14ac:dyDescent="0.25">
      <c r="A6" s="9" t="s">
        <v>27</v>
      </c>
      <c r="B6" s="9" t="s">
        <v>28</v>
      </c>
      <c r="C6" s="25">
        <f>+C7</f>
        <v>179816</v>
      </c>
      <c r="D6" s="25">
        <f t="shared" ref="D6:E6" si="0">+D7</f>
        <v>30779.73</v>
      </c>
      <c r="E6" s="25">
        <f t="shared" si="0"/>
        <v>210595.72999999998</v>
      </c>
    </row>
    <row r="7" spans="1:8" ht="25.5" x14ac:dyDescent="0.25">
      <c r="A7" s="10" t="s">
        <v>29</v>
      </c>
      <c r="B7" s="9" t="s">
        <v>30</v>
      </c>
      <c r="C7" s="25">
        <f>+C8+C9</f>
        <v>179816</v>
      </c>
      <c r="D7" s="25">
        <f t="shared" ref="D7:E7" si="1">+D8+D9</f>
        <v>30779.73</v>
      </c>
      <c r="E7" s="25">
        <f t="shared" si="1"/>
        <v>210595.72999999998</v>
      </c>
    </row>
    <row r="8" spans="1:8" x14ac:dyDescent="0.25">
      <c r="A8" s="11" t="s">
        <v>31</v>
      </c>
      <c r="B8" s="12" t="s">
        <v>4</v>
      </c>
      <c r="C8" s="26">
        <f>+C13+C23</f>
        <v>126626</v>
      </c>
      <c r="D8" s="26">
        <f t="shared" ref="D8:E8" si="2">+D13+D23</f>
        <v>0</v>
      </c>
      <c r="E8" s="26">
        <f t="shared" si="2"/>
        <v>126626</v>
      </c>
    </row>
    <row r="9" spans="1:8" x14ac:dyDescent="0.25">
      <c r="A9" s="11" t="s">
        <v>32</v>
      </c>
      <c r="B9" s="12" t="s">
        <v>33</v>
      </c>
      <c r="C9" s="26">
        <f>+C18+C26</f>
        <v>53190</v>
      </c>
      <c r="D9" s="26">
        <f t="shared" ref="D9:E9" si="3">+D18+D26</f>
        <v>30779.73</v>
      </c>
      <c r="E9" s="26">
        <f t="shared" si="3"/>
        <v>83969.73</v>
      </c>
    </row>
    <row r="10" spans="1:8" s="15" customFormat="1" ht="25.5" x14ac:dyDescent="0.25">
      <c r="A10" s="14" t="s">
        <v>20</v>
      </c>
      <c r="B10" s="9" t="s">
        <v>21</v>
      </c>
      <c r="C10" s="27">
        <f>+C11+C22</f>
        <v>179816</v>
      </c>
      <c r="D10" s="27">
        <f t="shared" ref="D10:E10" si="4">+D11+D22</f>
        <v>30779.729999999996</v>
      </c>
      <c r="E10" s="27">
        <f t="shared" si="4"/>
        <v>210595.72999999998</v>
      </c>
    </row>
    <row r="11" spans="1:8" ht="38.25" x14ac:dyDescent="0.25">
      <c r="A11" s="16" t="s">
        <v>34</v>
      </c>
      <c r="B11" s="9" t="s">
        <v>35</v>
      </c>
      <c r="C11" s="25">
        <f t="shared" ref="C11:E11" si="5">C12+C17</f>
        <v>176316</v>
      </c>
      <c r="D11" s="25">
        <f t="shared" si="5"/>
        <v>34279.729999999996</v>
      </c>
      <c r="E11" s="25">
        <f t="shared" si="5"/>
        <v>210595.72999999998</v>
      </c>
    </row>
    <row r="12" spans="1:8" x14ac:dyDescent="0.25">
      <c r="A12" s="17" t="s">
        <v>36</v>
      </c>
      <c r="B12" s="12" t="s">
        <v>4</v>
      </c>
      <c r="C12" s="26">
        <f t="shared" ref="C12:E12" si="6">+C13</f>
        <v>124626</v>
      </c>
      <c r="D12" s="26">
        <f t="shared" si="6"/>
        <v>2000</v>
      </c>
      <c r="E12" s="26">
        <f t="shared" si="6"/>
        <v>126626</v>
      </c>
    </row>
    <row r="13" spans="1:8" x14ac:dyDescent="0.25">
      <c r="A13" s="18">
        <v>3</v>
      </c>
      <c r="B13" s="19" t="s">
        <v>5</v>
      </c>
      <c r="C13" s="25">
        <f t="shared" ref="C13:E13" si="7">C14+C15+C16</f>
        <v>124626</v>
      </c>
      <c r="D13" s="25">
        <f t="shared" si="7"/>
        <v>2000</v>
      </c>
      <c r="E13" s="25">
        <f t="shared" si="7"/>
        <v>126626</v>
      </c>
    </row>
    <row r="14" spans="1:8" ht="14.45" customHeight="1" x14ac:dyDescent="0.25">
      <c r="A14" s="20">
        <v>31</v>
      </c>
      <c r="B14" s="21" t="s">
        <v>6</v>
      </c>
      <c r="C14" s="26">
        <v>124626</v>
      </c>
      <c r="D14" s="26">
        <v>2000</v>
      </c>
      <c r="E14" s="26">
        <f>C14+D14</f>
        <v>126626</v>
      </c>
    </row>
    <row r="15" spans="1:8" x14ac:dyDescent="0.25">
      <c r="A15" s="20">
        <v>32</v>
      </c>
      <c r="B15" s="21" t="s">
        <v>11</v>
      </c>
      <c r="C15" s="26">
        <v>0</v>
      </c>
      <c r="D15" s="26">
        <v>0</v>
      </c>
      <c r="E15" s="26">
        <f>C15+D15</f>
        <v>0</v>
      </c>
    </row>
    <row r="16" spans="1:8" x14ac:dyDescent="0.25">
      <c r="A16" s="20">
        <v>34</v>
      </c>
      <c r="B16" s="21" t="s">
        <v>15</v>
      </c>
      <c r="C16" s="26">
        <v>0</v>
      </c>
      <c r="D16" s="26">
        <v>0</v>
      </c>
      <c r="E16" s="26">
        <f>C16+D16</f>
        <v>0</v>
      </c>
    </row>
    <row r="17" spans="1:5" x14ac:dyDescent="0.25">
      <c r="A17" s="17" t="s">
        <v>37</v>
      </c>
      <c r="B17" s="22" t="s">
        <v>22</v>
      </c>
      <c r="C17" s="26">
        <f t="shared" ref="C17:E17" si="8">+C18</f>
        <v>51690</v>
      </c>
      <c r="D17" s="26">
        <f t="shared" si="8"/>
        <v>32279.73</v>
      </c>
      <c r="E17" s="26">
        <f t="shared" si="8"/>
        <v>83969.73</v>
      </c>
    </row>
    <row r="18" spans="1:5" x14ac:dyDescent="0.25">
      <c r="A18" s="18">
        <v>3</v>
      </c>
      <c r="B18" s="19" t="s">
        <v>5</v>
      </c>
      <c r="C18" s="25">
        <f t="shared" ref="C18:E18" si="9">C19+C20+C21</f>
        <v>51690</v>
      </c>
      <c r="D18" s="25">
        <f t="shared" si="9"/>
        <v>32279.73</v>
      </c>
      <c r="E18" s="25">
        <f t="shared" si="9"/>
        <v>83969.73</v>
      </c>
    </row>
    <row r="19" spans="1:5" ht="26.45" customHeight="1" x14ac:dyDescent="0.25">
      <c r="A19" s="18">
        <v>31</v>
      </c>
      <c r="B19" s="21" t="s">
        <v>6</v>
      </c>
      <c r="C19" s="26">
        <v>31620</v>
      </c>
      <c r="D19" s="26">
        <v>32921</v>
      </c>
      <c r="E19" s="26">
        <f>C19+D19</f>
        <v>64541</v>
      </c>
    </row>
    <row r="20" spans="1:5" x14ac:dyDescent="0.25">
      <c r="A20" s="18">
        <v>32</v>
      </c>
      <c r="B20" s="21" t="s">
        <v>11</v>
      </c>
      <c r="C20" s="26">
        <v>19710</v>
      </c>
      <c r="D20" s="26">
        <v>-615.22</v>
      </c>
      <c r="E20" s="26">
        <f t="shared" ref="E20:E21" si="10">C20+D20</f>
        <v>19094.78</v>
      </c>
    </row>
    <row r="21" spans="1:5" x14ac:dyDescent="0.25">
      <c r="A21" s="18">
        <v>34</v>
      </c>
      <c r="B21" s="21" t="s">
        <v>15</v>
      </c>
      <c r="C21" s="26">
        <v>360</v>
      </c>
      <c r="D21" s="26">
        <v>-26.05</v>
      </c>
      <c r="E21" s="26">
        <f t="shared" si="10"/>
        <v>333.95</v>
      </c>
    </row>
    <row r="22" spans="1:5" ht="25.5" x14ac:dyDescent="0.25">
      <c r="A22" s="14" t="s">
        <v>38</v>
      </c>
      <c r="B22" s="9" t="s">
        <v>39</v>
      </c>
      <c r="C22" s="25">
        <f t="shared" ref="C22:E22" si="11">C23+C26</f>
        <v>3500</v>
      </c>
      <c r="D22" s="25">
        <f t="shared" si="11"/>
        <v>-3500</v>
      </c>
      <c r="E22" s="25">
        <f t="shared" si="11"/>
        <v>0</v>
      </c>
    </row>
    <row r="23" spans="1:5" x14ac:dyDescent="0.25">
      <c r="A23" s="23" t="s">
        <v>36</v>
      </c>
      <c r="B23" s="12" t="s">
        <v>4</v>
      </c>
      <c r="C23" s="26">
        <f t="shared" ref="C23:E24" si="12">+C24</f>
        <v>2000</v>
      </c>
      <c r="D23" s="26">
        <f t="shared" si="12"/>
        <v>-2000</v>
      </c>
      <c r="E23" s="26">
        <f t="shared" si="12"/>
        <v>0</v>
      </c>
    </row>
    <row r="24" spans="1:5" x14ac:dyDescent="0.25">
      <c r="A24" s="18">
        <v>4</v>
      </c>
      <c r="B24" s="19" t="s">
        <v>7</v>
      </c>
      <c r="C24" s="25">
        <f t="shared" si="12"/>
        <v>2000</v>
      </c>
      <c r="D24" s="25">
        <f t="shared" si="12"/>
        <v>-2000</v>
      </c>
      <c r="E24" s="25">
        <f t="shared" si="12"/>
        <v>0</v>
      </c>
    </row>
    <row r="25" spans="1:5" ht="25.5" x14ac:dyDescent="0.25">
      <c r="A25" s="20">
        <v>42</v>
      </c>
      <c r="B25" s="21" t="s">
        <v>14</v>
      </c>
      <c r="C25" s="26">
        <v>2000</v>
      </c>
      <c r="D25" s="26">
        <v>-2000</v>
      </c>
      <c r="E25" s="26">
        <f>C25+D25</f>
        <v>0</v>
      </c>
    </row>
    <row r="26" spans="1:5" x14ac:dyDescent="0.25">
      <c r="A26" s="23" t="s">
        <v>37</v>
      </c>
      <c r="B26" s="12" t="s">
        <v>33</v>
      </c>
      <c r="C26" s="26">
        <f t="shared" ref="C26:E27" si="13">+C27</f>
        <v>1500</v>
      </c>
      <c r="D26" s="26">
        <f t="shared" si="13"/>
        <v>-1500</v>
      </c>
      <c r="E26" s="26">
        <f t="shared" si="13"/>
        <v>0</v>
      </c>
    </row>
    <row r="27" spans="1:5" x14ac:dyDescent="0.25">
      <c r="A27" s="23">
        <v>4</v>
      </c>
      <c r="B27" s="9" t="s">
        <v>7</v>
      </c>
      <c r="C27" s="25">
        <f t="shared" si="13"/>
        <v>1500</v>
      </c>
      <c r="D27" s="25">
        <f t="shared" si="13"/>
        <v>-1500</v>
      </c>
      <c r="E27" s="25">
        <f t="shared" si="13"/>
        <v>0</v>
      </c>
    </row>
    <row r="28" spans="1:5" ht="25.5" x14ac:dyDescent="0.25">
      <c r="A28" s="23">
        <v>42</v>
      </c>
      <c r="B28" s="24" t="s">
        <v>14</v>
      </c>
      <c r="C28" s="26">
        <v>1500</v>
      </c>
      <c r="D28" s="26">
        <v>-1500</v>
      </c>
      <c r="E28" s="26">
        <f>C28+D28</f>
        <v>0</v>
      </c>
    </row>
  </sheetData>
  <mergeCells count="2">
    <mergeCell ref="A2:E2"/>
    <mergeCell ref="A1:H1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Račun prihoda i rashoda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GRAS</cp:lastModifiedBy>
  <cp:lastPrinted>2025-11-13T13:50:47Z</cp:lastPrinted>
  <dcterms:created xsi:type="dcterms:W3CDTF">2022-08-12T12:51:27Z</dcterms:created>
  <dcterms:modified xsi:type="dcterms:W3CDTF">2025-12-31T10:00:07Z</dcterms:modified>
</cp:coreProperties>
</file>